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470" tabRatio="373" activeTab="0"/>
  </bookViews>
  <sheets>
    <sheet name="Отчет ВЦП 9 мес. 2017 год" sheetId="1" r:id="rId1"/>
  </sheets>
  <definedNames>
    <definedName name="_xlnm._FilterDatabase" localSheetId="0" hidden="1">'Отчет ВЦП 9 мес. 2017 год'!$A$8:$S$290</definedName>
    <definedName name="_xlnm.Print_Titles" localSheetId="0">'Отчет ВЦП 9 мес. 2017 год'!$5:$8</definedName>
    <definedName name="_xlnm.Print_Area" localSheetId="0">'Отчет ВЦП 9 мес. 2017 год'!$A$1:$S$296</definedName>
  </definedNames>
  <calcPr fullCalcOnLoad="1"/>
</workbook>
</file>

<file path=xl/sharedStrings.xml><?xml version="1.0" encoding="utf-8"?>
<sst xmlns="http://schemas.openxmlformats.org/spreadsheetml/2006/main" count="611" uniqueCount="359">
  <si>
    <t>Предоставление мер социальной поддержки жертвам политических репрессий</t>
  </si>
  <si>
    <t>Возмещение стоимости услуг по погребению и выплате социального пособия на погребение в случаях, если умерший не работал и не являлся пенсионером, а также в случае рождения мертвого ребенка по истечении 196 дней беременности</t>
  </si>
  <si>
    <t>3.3</t>
  </si>
  <si>
    <t>-</t>
  </si>
  <si>
    <t>5.1</t>
  </si>
  <si>
    <t>5.2</t>
  </si>
  <si>
    <t>6.1</t>
  </si>
  <si>
    <t>6.2</t>
  </si>
  <si>
    <t>Начальник Управления по финансам</t>
  </si>
  <si>
    <t>Фактическое выполнение мероприятий программы за отчетный период (тыс. руб.)</t>
  </si>
  <si>
    <t>4.4</t>
  </si>
  <si>
    <t>Кассовое исполнение мероприятий программы за отчетный период (тыс. руб.)</t>
  </si>
  <si>
    <t>3.4</t>
  </si>
  <si>
    <t>3.5</t>
  </si>
  <si>
    <t>5.3</t>
  </si>
  <si>
    <t>5.4</t>
  </si>
  <si>
    <t>4.1</t>
  </si>
  <si>
    <t>4.2</t>
  </si>
  <si>
    <t>8.1</t>
  </si>
  <si>
    <t>9.1</t>
  </si>
  <si>
    <t>9.2</t>
  </si>
  <si>
    <t>10</t>
  </si>
  <si>
    <t>11</t>
  </si>
  <si>
    <t>12</t>
  </si>
  <si>
    <t>14</t>
  </si>
  <si>
    <t>5.5</t>
  </si>
  <si>
    <t>Организация благоустройства территории Озерского городского округа</t>
  </si>
  <si>
    <t>Предоставление мер социальной поддержки отдельным категорий граждан по оплате жилищно - коммунальных услуг (граждане, получающие льготы в соответствии с федеральным законодательством)</t>
  </si>
  <si>
    <t>% выпол-нения от плана года</t>
  </si>
  <si>
    <t>Предоставление субсидии организациям дополнительного образования на сохранение и развитие кадрового потенциала (МБОУ ДОД "ДМШ№1", "ДМШ№2", ДХШ", "ДШИ" )</t>
  </si>
  <si>
    <t>Предоставление субсидии для оказания услуг в культурно-досуговых учреждениях  на сохранение и развитие кадрового потенциала (МБУ "КДЦ", "Синегорье","ПКиО", "ЦКиДМ").</t>
  </si>
  <si>
    <t>Предоставление субсидии для представления услуг театрально-зрелищными учреждениями на обеспечение услугами: связи, коммунальными, по содержанию имущества, транспортными   и прочими.(МБУК ОТДиК Наш дом",МБУ ТК "Золотой петушок")</t>
  </si>
  <si>
    <t>Предоставление субсидии организациям дополнительного образования на улучшение материально-технической базы (МБОУ ДОД "ДМШ№1", "ДМШ №2", "ДХШ","ДШИ")</t>
  </si>
  <si>
    <t>Вовлечение населения в регулярные занятия физической культурой и спортом путем развития массового спорта,, повышение интереса различных категорий жителей округа к занятиям физической культурой и спортом</t>
  </si>
  <si>
    <t>Предоставление мер социальной поддержки гражданам подвергшихся воздействию радиации</t>
  </si>
  <si>
    <t>Предоставление ежегодной денежной выплаты лицам, награжденным знаком "Почетный донор СССР", "Почетный донор России".</t>
  </si>
  <si>
    <t>"Обеспечение жильем граждан, переезжающих из закрытого административно - территориального образования г. Озерск Челябинской области на новое место жительства" на 2014 год и на плановый период 2015 и 2016 годов (УИО)</t>
  </si>
  <si>
    <t>Компенсация расходов на уплату взноса на капитальный ремонт общего имущества в многоквартирном доме</t>
  </si>
  <si>
    <t>Субсидия на возмещение недополученных доходов, в связи с оказанием услуг населению по транспортному обслуживанию пенсионеров-садоводов, пенсионеров-огородников, проживающих  на территории Озерского городского округа, по внутримуниципальным (сезонным) садовым маршрутам по льготным проездным билетам по регулируемым тарифам</t>
  </si>
  <si>
    <t>Субсидия на возмещение недополученных доходов, в связи с оказанием услуг населению по транспортному обслуживанию населения на территории Озерского городского округа по регулируемым тарифам</t>
  </si>
  <si>
    <t>Предоставление субсидии организациям дополнительного образования на обеспечение услугами: связи, коммунальными, по содержанию имущества, транспортными   и прочими (МБОУ ДОД "ДМШ№1", "ДМШ№2", "ДХШ","ДШИ")</t>
  </si>
  <si>
    <t>Сохранение и развитие кадрового потенциала (МКУК "ЦБС"; МКУК "ЦСДШБ")</t>
  </si>
  <si>
    <t>Улучшение материально-технической базы (МКУК "ЦБС"; МКУК "ЦСДШБ")</t>
  </si>
  <si>
    <t>Обновление библиотечного фонда (МКУК "ЦБС"; МКУК "ЦСДШБ")</t>
  </si>
  <si>
    <t>Обеспечение услугами: связи, коммунальными, по  содержанию имущества, транспортными и прочими. (МКУК "ЦБС"; МКУК "ЦСДШБ")</t>
  </si>
  <si>
    <t>Предоставление субсидии для оказания услуг в культурно-досуговых учреждениях на обеспечение услугами: связи, коммунальными, по содержанию имущества, транспортными   и прочими. (МБУ "КДЦ", "Синегорье", "ПКиО", "ЦКиДМ")</t>
  </si>
  <si>
    <t>Предоставление субсидии для представления услуг театрально-зрелищными учреждениями на сохранение и развитие кадрового потенциала (МБУК ОТДиК Наш дом",МБУ ТК"Золотой петушок")</t>
  </si>
  <si>
    <t>Предоставление субсидии для организации музейной деятельности на сохранение и развитие кадрового потенциала (МБУ "Городской музей")</t>
  </si>
  <si>
    <t>Предоставление субсидии для организации музейной деятельности  на улучшение материально-технической базы (МБУ "Городской музей")</t>
  </si>
  <si>
    <t>Предоставление субсидии для организации музейной деятельности  на обеспечение услугами: связи, коммунальными, по содержанию имущества, транспортными   и прочими. (МБУ "Городской музей")</t>
  </si>
  <si>
    <t>14.1</t>
  </si>
  <si>
    <t>15.</t>
  </si>
  <si>
    <t>15.1</t>
  </si>
  <si>
    <t>Создание условий для предоставления транспортных услуг населению и организация транспортного обслуживания населения  в границах Озерского городского округа</t>
  </si>
  <si>
    <t>Е.Б. Соловьева</t>
  </si>
  <si>
    <t>А.С. Алексеев</t>
  </si>
  <si>
    <t>13.1</t>
  </si>
  <si>
    <t>13.2</t>
  </si>
  <si>
    <t>Материально-техническое обеспечение работников Управления по делам ГО и ЧС</t>
  </si>
  <si>
    <t>ИТОГО</t>
  </si>
  <si>
    <t>Организация содержания имущества Управления по делам ГО и ЧС</t>
  </si>
  <si>
    <t>Обеспечение содержания служебных помещений Управления по делам ГО и ЧС в соответствии с санитарными нормами</t>
  </si>
  <si>
    <t>11.</t>
  </si>
  <si>
    <t>16</t>
  </si>
  <si>
    <t>Организация работы органов управления социальной защиты населения</t>
  </si>
  <si>
    <t>Осуществление деятельности по опеке и попечительству</t>
  </si>
  <si>
    <t>6.3</t>
  </si>
  <si>
    <t>6.4</t>
  </si>
  <si>
    <t>12.1</t>
  </si>
  <si>
    <t>Осуществление выплаты заработной платы работникам в соответствии с действующим законодательством</t>
  </si>
  <si>
    <t>Обеспечение деятельности работников услугами связи</t>
  </si>
  <si>
    <t>Обеспечение деятельности работников услугами транспорта</t>
  </si>
  <si>
    <t>12.2</t>
  </si>
  <si>
    <t>Организация содержания имущества УКСиБ</t>
  </si>
  <si>
    <t>Оплата коммунальных услуг, поставляемых  административное здание УКСиБ, расположенное по адресу: ул. Индустриальная, 3</t>
  </si>
  <si>
    <t>Оплата арендной платы за землю, расположенную под административным зданием по адресу: ул. Индустриальная, 3</t>
  </si>
  <si>
    <t>Оплата работ и услуг, связанных с содержанием имущества</t>
  </si>
  <si>
    <t>12.3</t>
  </si>
  <si>
    <t>Материально-техническое обеспечение работников УКСиБ</t>
  </si>
  <si>
    <t>Обеспечение необходимыми материально-техническими средствами работников для осуществления их функций</t>
  </si>
  <si>
    <t xml:space="preserve">Оплата услуг в области информационных технологий  (приобретение) </t>
  </si>
  <si>
    <t>Обеспечение работников справочно-правовыми системами, подпиской на периодические издания, сопровождение программных продуктов, используемых в процессе деятельности</t>
  </si>
  <si>
    <t>10.1</t>
  </si>
  <si>
    <t>10.2</t>
  </si>
  <si>
    <t>Совершенствование инструментов управления и контроля по заказам на поставку товаров, выполне-ние работ, оказание услуг для муниципальных нужд в соответствии с реализацией 94-ФЗ, с учетом интеграции информационных ресурсов</t>
  </si>
  <si>
    <t>Планирование работы по закупкам (формирование годового плана)</t>
  </si>
  <si>
    <t>Ведение реестра муниципальных контрактов (договоров)</t>
  </si>
  <si>
    <t xml:space="preserve">Обеспечение деятельности Управления посредством поддержания установленных законодательством потребностей его персонала </t>
  </si>
  <si>
    <t>Совершенствование деятельности Управления посредством обучения и повышения квалификации муниципальных служащих</t>
  </si>
  <si>
    <t>А.И. Жмайло</t>
  </si>
  <si>
    <t>8.2</t>
  </si>
  <si>
    <t>10.3</t>
  </si>
  <si>
    <t>10.4</t>
  </si>
  <si>
    <t>10.5</t>
  </si>
  <si>
    <t>10.6</t>
  </si>
  <si>
    <t>10.7</t>
  </si>
  <si>
    <t>10.8</t>
  </si>
  <si>
    <t>13.</t>
  </si>
  <si>
    <t>11.1</t>
  </si>
  <si>
    <t xml:space="preserve">Анализ действующего федерального, регионального и местного налогового законодательства  </t>
  </si>
  <si>
    <t xml:space="preserve">Мониторинг объемов предоставленных налоговых льгот по местным налогам     </t>
  </si>
  <si>
    <t xml:space="preserve">Повышение обоснованности налоговых ставок по местным налогам </t>
  </si>
  <si>
    <t>Содержание мест захорогения в границах Озерского городского округа</t>
  </si>
  <si>
    <t>Субсидия на реализацию социальных проектов</t>
  </si>
  <si>
    <t>Подготовка прогноза поступлений налоговых доходов исходя из реальной ситуации в экономике округа</t>
  </si>
  <si>
    <t xml:space="preserve">Мониторинг эффективности доходов от использования и продажи муниципального имущества, повышение эффективности управления муниципальной собственностью </t>
  </si>
  <si>
    <t>Расчет потерь местного бюджета в результате изменения  федерального налогового и бюджетного законодательства</t>
  </si>
  <si>
    <t xml:space="preserve">Формирование проекта бюджета округа на очередной финансовый год в соответствии с реестром расходных обязательств Озерского городского округа    </t>
  </si>
  <si>
    <t xml:space="preserve">Обеспечение в полном объеме источниками финансирования  расходных обязательств бюджета, установленных действующими нормативными правовыми актами Озерского городского округа  </t>
  </si>
  <si>
    <t xml:space="preserve">Работа с Министерством финансов Челябинской области по  привлечению дополнительных феде-ральных и областных межбюджетных трансфертов  </t>
  </si>
  <si>
    <t xml:space="preserve">Подготовка предложений по сокращению расходов, не связанных с обеспечением социальных выплат и деятельностью объектов социальной инфраструктуры   </t>
  </si>
  <si>
    <t xml:space="preserve">Своевременная и качественная подготовка проекта решения Собрания депутатов о бюджете округа на очередной финансовый год и на плановый период    </t>
  </si>
  <si>
    <t>Подготовка предложений по внесению изменений в решение СД ОГО о бюджете округа на очередной финансовый год в целях обеспечения сбалансированности бюджета округа</t>
  </si>
  <si>
    <t xml:space="preserve">Реализация мер по внедрению планирования бюджетных ассигнований на исполнение действую-щих и принимаемых расходных обязательств с учетом закрепления требований к результатам использования бюджетных ассигнований главных распорядителями средств бюджета </t>
  </si>
  <si>
    <t xml:space="preserve">Усиление контроля и проведение анализа результативности  использования средств бюджета Озерского городского округа </t>
  </si>
  <si>
    <t xml:space="preserve">Планирование расходов бюджета округа в рамках государственных программ РФ, Челябинской области, ведомственных и целевых муниципальных программ </t>
  </si>
  <si>
    <t>11.2</t>
  </si>
  <si>
    <t>11.3</t>
  </si>
  <si>
    <t xml:space="preserve">Разработка программы муниципальных внутренних заимствований      </t>
  </si>
  <si>
    <t>Ведение муниципальной долговой книги Озерского городского округа</t>
  </si>
  <si>
    <t xml:space="preserve">Использование методов активного управления долговыми обязательствами, призванных минимизировать стоимость обслуживания и сопряженные с ними риски  </t>
  </si>
  <si>
    <t>Подготовка проекта постановления администрации Озерского городского округа о мерах по реализации решения Собрания депутатов Озерского городского округа о бюджете на очередной финансовый год и плановый период</t>
  </si>
  <si>
    <t xml:space="preserve">Составление и утверждение сводной бюджетной росписи и кассового плана бюджета округа в сроки, установленные Регламентом </t>
  </si>
  <si>
    <t xml:space="preserve">Оперативное внесение изменений в сводную бюджетную роспись и кассовый план бюджета округа в течение года  </t>
  </si>
  <si>
    <t>Ведение Сводного реестра (перечня) главных распорядителей, распорядителей и получателей бюджетных средств, главных администраторов и администраторов доходов бюджета, главных администраторов и администраторов источников финансирования дефицита бюджета, Сведений о муниципальных бюджетных учреждениях</t>
  </si>
  <si>
    <t xml:space="preserve">Доведение до главных распорядителей  бюджетных средств показателей сводной бюджетной росписи в форме уведомлений о бюджетных ассигнованиях  </t>
  </si>
  <si>
    <t>Мониторинг дебиторской и кредиторской задолженностей</t>
  </si>
  <si>
    <t>Участие в проведении публичных слушаний по проекту бюджета округа на очередной финансовый год и по отчету об исполнении бюджета</t>
  </si>
  <si>
    <t>Размещение информации на официальном сайте городского округа</t>
  </si>
  <si>
    <t xml:space="preserve">Распространение в СМИ информации в сфере бюджетной, финансовой и налоговой политики </t>
  </si>
  <si>
    <t xml:space="preserve">Администрирование, сопровождение, актуализация программного обеспечения (АРМ СУФД ДУБП, АЦК-ФИНАНСЫ, АЦК-ПЛАНИРОВАНИЕ, SKIF, SKIF-БП, ЕИАС, БИС-РРО, АИС ПОЗ, автоматиза-ция бухгалтерского учета, инфомационно-правовое обеспечение) в соответствии с законодательством </t>
  </si>
  <si>
    <t xml:space="preserve">Обеспечение работоспособности офисного оборудования Управления, его обновление </t>
  </si>
  <si>
    <t>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</si>
  <si>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>Наименование ведомственных целевых программ, мероприятий</t>
  </si>
  <si>
    <t>Назначение и выплата ежемесячного пособия по уходу за ребенком в возрасте от полутора до трех лет</t>
  </si>
  <si>
    <t xml:space="preserve">Оплата работ (услуг) по содержанию территорий кладбищ в границах Озерского городского округа </t>
  </si>
  <si>
    <t>Организация утилизации бытовых и промышленных отходов на территории поселка Новогорный Озерского городского округа</t>
  </si>
  <si>
    <t xml:space="preserve">Субсидия на возмещение затрат в связи с оказанием услуг  по утилизации твердых бытовых отходов на территории поселка Новогорный Озерского городского округа </t>
  </si>
  <si>
    <t>Озеленение территории Озерского городского округа, размещение и содержание малых архитектурных форм, акарицидная обработка территорий, содержание земельных участков, расположенных на землях общего пользования, находящихся в государственной собственности (категория земель-земли населенных пунктов)</t>
  </si>
  <si>
    <t>Организация обустройства мест массового отдыха населения в границах Озерского городского округа</t>
  </si>
  <si>
    <t>Оплата работ по оформлению площадей и улиц Озерского городского округа, устройству ледовых городков и их содержанию, услуг по транспортировке скамеек, приобретения материалов (праздничной атрибутике)</t>
  </si>
  <si>
    <t xml:space="preserve">Оплата работ по содержанию автомобильных дорог и технических средств организации дорожного движения и услуг по паспортизации автомобильных дорог Озерского городского округа </t>
  </si>
  <si>
    <t>Оплата работ (услуг) по содержанию объектов наружного освещения территории Озерского городского округа, электроэнергии, расходуемой на наружное освещение</t>
  </si>
  <si>
    <t>Обесппечение требований охраны труда для осуществления деятельности</t>
  </si>
  <si>
    <t>Оплата труда работников с начислениями на выплаты на оплату труда и осуществление прочих выплат работникам в соответствии с действующим законодательством</t>
  </si>
  <si>
    <t>Оплата за обучение на курсах повышения квалификации и командировочных расходов в соответствии с действующим законодательством</t>
  </si>
  <si>
    <t>Оплата работ и услуг, связанных с содержанием недвижимого имущества</t>
  </si>
  <si>
    <t>Оплата работ и услуг, связанных с содержанием движимого имущества</t>
  </si>
  <si>
    <t>Материально-техническое обеспечение деятельности Управления</t>
  </si>
  <si>
    <t>Оплата услуг в области информационных технологий</t>
  </si>
  <si>
    <t>Обеспечение социальной поддержки отдельных категорий граждан, нуждающихся в социальной защите</t>
  </si>
  <si>
    <t>Выплата компенсации в размере 50% от уплаченной страховой премии по договору обязательного страхования гражданской ответственности владельцев транспортных средств (инвалиды в т.ч. дети-инвалиды), имеющие транспортные средства в соответствии с медицинскими показаниями, или их законные представители)</t>
  </si>
  <si>
    <t>Предоставление дополнительных мер социальной поддержки ветеранам (инвалидам Великой Отечественной войны, жителям блокадного Ленинграда)</t>
  </si>
  <si>
    <t>Предоставление мер социальной поддержки гражданам, работающим и проживающим в сельских населенных пунктах и рабочих поселках Челябинской области</t>
  </si>
  <si>
    <t>Повышение материального уровня жизни отдельных категорий граждан за счет различных социальных выплат и пособий</t>
  </si>
  <si>
    <t>Назначение и выплата областного единовременного пособия при рождении ребенка</t>
  </si>
  <si>
    <t>Организация водоотведения в границах Озерского городского округа</t>
  </si>
  <si>
    <t xml:space="preserve">Субсидия на возмещение затрат, в связи с оказанием услуг по  обеспечению перекачки ливневых и грунтовых вод через технические устройства  водоотведения на территории Озерского городского округа </t>
  </si>
  <si>
    <t xml:space="preserve"> Назначение и выплата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организаций.</t>
  </si>
  <si>
    <t>Предоставление мер социальной поддержки детям-сиротам и детям, оставшимся без родительского попечения, вознаграждения, причитающиеся приемному родителю и социальные гарантии приемной семье и детям, находящимся под опекой (попечительством)</t>
  </si>
  <si>
    <t>Предоставление гражданам субсидий на оплату жилищно-коммунальных услуг</t>
  </si>
  <si>
    <t>Предоставление дополнительных мер социальной поддержки многодетным семьям в Челябинской области</t>
  </si>
  <si>
    <t>Повышение эффективности функционирования Управления за счет развития и совершенствования предоставления мер социальной поддержки</t>
  </si>
  <si>
    <t>Обеспечение деятельности по предоставлению гражданам субсидий на оплату жилищно-коммунальных услуг</t>
  </si>
  <si>
    <t>Межбюджет-ные трансферты из федераль-ного бюджета</t>
  </si>
  <si>
    <t>Межбюджет-ные трансферты из областного бюджета</t>
  </si>
  <si>
    <r>
      <t xml:space="preserve">Задача 1: </t>
    </r>
    <r>
      <rPr>
        <i/>
        <sz val="9"/>
        <rFont val="Times New Roman"/>
        <family val="1"/>
      </rPr>
      <t>Сохранение и развитие кадрового потенциала Управления архитектуры и градосторительства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</si>
  <si>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архитектуры и градостроительства,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</si>
  <si>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>Сохранение и развитие кадрового потенциала Управления ЖКХ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</si>
  <si>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ЖКХ,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</si>
  <si>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 xml:space="preserve">Совершенствование налоговой политики Озерского городского округа и работы по укреплению собственной доходной базы бюджета Озерского городского округа   </t>
    </r>
  </si>
  <si>
    <r>
      <t xml:space="preserve">Задача 2: </t>
    </r>
    <r>
      <rPr>
        <i/>
        <sz val="9"/>
        <rFont val="Times New Roman"/>
        <family val="1"/>
      </rPr>
      <t xml:space="preserve">Повышение качества бюджетного планирования, бюджетных услуг и эффективности бюджетных расходов  </t>
    </r>
  </si>
  <si>
    <r>
      <t xml:space="preserve">Задача 3: </t>
    </r>
    <r>
      <rPr>
        <i/>
        <sz val="9"/>
        <rFont val="Times New Roman"/>
        <family val="1"/>
      </rPr>
      <t xml:space="preserve">Совершенствование системы управления муниципальным долгом Озерского городского округа на принципах безусловного исполнения и обслуживания принятых долговых обязательств в полном объеме и  в установленные сроки   </t>
    </r>
  </si>
  <si>
    <r>
      <t xml:space="preserve">Задача 4: </t>
    </r>
    <r>
      <rPr>
        <i/>
        <sz val="9"/>
        <rFont val="Times New Roman"/>
        <family val="1"/>
      </rPr>
      <t xml:space="preserve">Повышение качества управления муниципальными финансами Озерского городского округа </t>
    </r>
  </si>
  <si>
    <r>
      <t xml:space="preserve">Задача 5: </t>
    </r>
    <r>
      <rPr>
        <i/>
        <sz val="9"/>
        <rFont val="Times New Roman"/>
        <family val="1"/>
      </rPr>
      <t xml:space="preserve">Своевременное и качественное формирование бюджетной отчетности  об исполнении бюджета Озерского городского округа </t>
    </r>
  </si>
  <si>
    <r>
      <t xml:space="preserve">Задача 6: </t>
    </r>
    <r>
      <rPr>
        <i/>
        <sz val="9"/>
        <rFont val="Times New Roman"/>
        <family val="1"/>
      </rPr>
      <t>Обеспечение прозрачности бюджетной системы Озерского городского округа</t>
    </r>
  </si>
  <si>
    <r>
      <t xml:space="preserve">Задача 7: </t>
    </r>
    <r>
      <rPr>
        <i/>
        <sz val="9"/>
        <rFont val="Times New Roman"/>
        <family val="1"/>
      </rPr>
      <t>Автоматизация бюджетного процесса и развитие информационных систем Управления по финансам администрации Озерского городского округа</t>
    </r>
  </si>
  <si>
    <r>
      <t xml:space="preserve">Задача 8: </t>
    </r>
    <r>
      <rPr>
        <i/>
        <sz val="9"/>
        <rFont val="Times New Roman"/>
        <family val="1"/>
      </rPr>
      <t xml:space="preserve">Создание условий для эффективного выполнения полномочий Управления по финансам администрации Озерского городского округа </t>
    </r>
  </si>
  <si>
    <r>
      <t xml:space="preserve">Задача 1: </t>
    </r>
    <r>
      <rPr>
        <i/>
        <sz val="9"/>
        <rFont val="Times New Roman"/>
        <family val="1"/>
      </rPr>
      <t>Обеспечение деятельности УКСиБ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</si>
  <si>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>Обеспечение деятельности Управления по делам ГО и ЧС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</si>
  <si>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 xml:space="preserve">Сохранение и развитие кадрового потенциала Управления культуры 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</si>
  <si>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культуры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</si>
  <si>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>Сохранение и развитие кадрового потенциала Управления имущественных отношений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</si>
  <si>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имущественных отношений посредством поддержания служебных потребностей его работников</t>
    </r>
  </si>
  <si>
    <t xml:space="preserve">Планирование расходов бюджета округа на основе муниципальных  заданий на оказание муниципальных услуг, с учетом требований к качеству муници-пальных услуг, оценки потребности в муниципальных услугах и оценки стоимости муниципальных услуг   </t>
  </si>
  <si>
    <t xml:space="preserve">Осуществление контроля при санкционировании оплаты денежных  обязательств главных распорядителей и получателей субсидий на соответствие требованиям, утвержденным нормативно-правовыми актами администрации округа </t>
  </si>
  <si>
    <t xml:space="preserve">Методическая и разъяснительная работа по вопросам бюджетного учета и составления отчетности в соответствии с требованиями Инструкций, утвержденных Министерством финансов РФ </t>
  </si>
  <si>
    <t xml:space="preserve">Своевременная и качественная подготовка проек-тов постановлений администрации Озерского го-родского округа об исполнении бюджета округа за первый квартал, полугодие и девять месяцев текущего года, а также проекта решения Собрания депутатов Озерского городского округа об исполнении бюджета округа за отчетный финансовый год  </t>
  </si>
  <si>
    <t>Оплата работ по содержанию территории свалки для утилизации твердых бытовых отходов поселка Метлино</t>
  </si>
  <si>
    <t>Развитие паралимпийских и сурдлимпийских видов спорта для подготовки резерва спортивных сборных команд Челябинской области и России</t>
  </si>
  <si>
    <t xml:space="preserve">Проведение экспертизы, оценки и подготовки заключений по  проектам нормативных актов, предусматривающих возникновение  новых расходных обязательств, с точки зрения соответствия  доходным возможностям бюджета округа </t>
  </si>
  <si>
    <t xml:space="preserve">Модернизация и сертификация локальной вычислительной сети в целях обеспечения юридически значимого электронного  документооборота с использованием электронно-цифровой подписи  </t>
  </si>
  <si>
    <t>Оплата за обучение на семинарах и командировочных расходов в соответствии с действующим законодательством</t>
  </si>
  <si>
    <t>4.3</t>
  </si>
  <si>
    <t>Утверждено в бюджете округа</t>
  </si>
  <si>
    <t>Всего</t>
  </si>
  <si>
    <t>1</t>
  </si>
  <si>
    <t>2</t>
  </si>
  <si>
    <t>3</t>
  </si>
  <si>
    <t>16.1</t>
  </si>
  <si>
    <t>16.2</t>
  </si>
  <si>
    <t>4</t>
  </si>
  <si>
    <t>5</t>
  </si>
  <si>
    <t>6</t>
  </si>
  <si>
    <t>7</t>
  </si>
  <si>
    <t>8</t>
  </si>
  <si>
    <t>9</t>
  </si>
  <si>
    <t>Предоставление мер социальной поддержки ветеранам труда Челябинской области</t>
  </si>
  <si>
    <t>Бюджет округа</t>
  </si>
  <si>
    <t>Внебюд-жетные средства</t>
  </si>
  <si>
    <t>ОТЧЕТ (ИНФОРМАЦИЯ)</t>
  </si>
  <si>
    <t>№  п/п</t>
  </si>
  <si>
    <t>в том числе по источникам</t>
  </si>
  <si>
    <t>Согласовано:</t>
  </si>
  <si>
    <t>о реализации ведомственных целевых программ Озерского городского округа</t>
  </si>
  <si>
    <t>Деятельность спасательных постов на городских пляжах Озерского городского округа</t>
  </si>
  <si>
    <t>Обучение населения, руководящего состава предприятий и организаций способам защиты от чрезвычайных ситуаций и действиям в этой ситуации</t>
  </si>
  <si>
    <t>Организация работы спортсооружений округа для массового посещения горожан, в том числе людей с ограниченными возможностями</t>
  </si>
  <si>
    <t>Обеспечение современного качества, доступности и эффективности дополнительного образования детей по различным направлениям образовательной деятельности</t>
  </si>
  <si>
    <t>1.1</t>
  </si>
  <si>
    <t>1.2</t>
  </si>
  <si>
    <t>Назначение и выплата ежемесячного пособия на ребенка</t>
  </si>
  <si>
    <t>Создание условий для совершенствования качества оказания услуг в культурно-досуговых учреждениях</t>
  </si>
  <si>
    <t>5.</t>
  </si>
  <si>
    <t>Создание условий для организации музейной деятельности</t>
  </si>
  <si>
    <t xml:space="preserve">Совершенствование системы обучения населения в области ГО и ЧС, подготовка органов управления, сил городского звена областной  подсистемы РСЧС, пожарной безопасности и защиты населения и территории Озерского городского округа от чрезвычайных ситуаций </t>
  </si>
  <si>
    <t>Совершенствование системы реагирования на чрезвычайные ситуации</t>
  </si>
  <si>
    <t>1.</t>
  </si>
  <si>
    <t>15.2</t>
  </si>
  <si>
    <t>14.2</t>
  </si>
  <si>
    <t>2.1</t>
  </si>
  <si>
    <t>3.1</t>
  </si>
  <si>
    <t>Создание условий для качественного представления услуг театрально-зрелищными учреждениями (профессиональными театрами)</t>
  </si>
  <si>
    <t>Предоставление мер социальной поддержки ветеранам труда, ветеранам военной службы и труженикам тыла</t>
  </si>
  <si>
    <t>Приобретение жилых помещений за пределами ЗАТО Озерск</t>
  </si>
  <si>
    <t>2.2</t>
  </si>
  <si>
    <t>3.2</t>
  </si>
  <si>
    <t>Проведение аварийно - спасательных и других неотложных работ</t>
  </si>
  <si>
    <t>Обеспечение населения библиотечно - информационным обслуживанием</t>
  </si>
  <si>
    <t>6.</t>
  </si>
  <si>
    <t>7.</t>
  </si>
  <si>
    <t>8.</t>
  </si>
  <si>
    <t>Приобретение жилых помещений в соответствии с требованиями действующего законодательства для обеспечения детей - сирот и детей, оставшихся без попечения родителей, лиц из их числа в Озерском городском округе Челябинской области</t>
  </si>
  <si>
    <t>"Обеспечение деятельности и реализация полномочий Управления имущественных отношений администрации Озерского городского округа Челябинской области" на 2017 год и на плановый период 2018 и 2019 годов</t>
  </si>
  <si>
    <t>"Обеспечение деятельности и реализация полномочий Управления капитального строительства и благоустройства администрации Озерского городского округа Челябинской области" на 2017 год  и плановый период 2018 и 2019 годов</t>
  </si>
  <si>
    <t>"Обеспечение деятельности и реализация полномочий Управления жилищно-коммунального хозяйства администрации Озерского городского округа Челябинской области" на 2017 год и на плановый период 2018 и 2019 годов</t>
  </si>
  <si>
    <t>Предоставление дополнительных мер социальной поддержки детей погибших участников Великой отечественной войны и приравненных к ним лицам</t>
  </si>
  <si>
    <t>Начальник Управления экономики</t>
  </si>
  <si>
    <t xml:space="preserve">Финансирование, утвержденное в программе                                                             на 2017 год  (тыс. руб.)                                                </t>
  </si>
  <si>
    <t>"Обеспечение деятельности и реализация полномочий Управления архитектуры и градостроительства администрации Озерского городского округа Челябинской области" на 2017 год и на плановый период 2018 и 2019 годов</t>
  </si>
  <si>
    <t>"Развитие и совершенствование системы обеспечения безопасности и защиты населения и территорий Озерского городского округа от чрезвычайных ситуаций" на 2017 год и на плановый период 2018 и 2019 годов (Управление по делам ГО и ЧС)</t>
  </si>
  <si>
    <t>"Развитие физической культуры и спорта в Озерском городском округе" на 2017 год и на плановый период 2018 и 2019 годов (Управление по ФК и С)</t>
  </si>
  <si>
    <t>"Обеспечение населения Озерского городского округа услугами учреждений культуры" на 2017 год и на плановый период 2018 и 2019 годов (Управление культуры)</t>
  </si>
  <si>
    <t xml:space="preserve">"Обеспечение деятельности подведомственных муниципальных образовательных организаций всех типов, функции и полномочия учредителя в отношении которых осуществляет Управление образования в Озерского городского округа" на 2017 год и плановый период 2018 и 2019 годов (УО)                                </t>
  </si>
  <si>
    <t>"Основные направления развития дорожной деятельности и внешнего благоустройства на территории Озерского городского округа" на 2017 год и на плановый период 2018 и 2019 годов (УКСиБ)</t>
  </si>
  <si>
    <t>"Социальная поддержка отдельных категорий граждан Озерского городского округа" на 2017 год и на плановый период 2018 и 2019 годов (УСЗН)</t>
  </si>
  <si>
    <t>"Совершенствование бюджетной и налоговой политики администрации Озерского городского округа" на 2017 год и на плановый период 2018 и 2019 годов</t>
  </si>
  <si>
    <t>"Обеспечение деятельности и реализация полномочий Управления по делам гражданской обороны и чрезвычайным ситуациям администрации Озерского городского округа Челябинской области" на 2017 год и на плановый период 2018 и 2019 годов</t>
  </si>
  <si>
    <t>"Обеспечение деятельности и реализация полномочий Управления культуры администрации Озерского городского округа Челябинской области" на 2017 год и на плановый период 2018 и 2019 годов</t>
  </si>
  <si>
    <t>"Обеспечение деятельности и реализация полномочий  Управления образования администрации Озерского городского округа Челябинской области" на 2017 год и на плановый период 2018 и 2019 годов</t>
  </si>
  <si>
    <t>"Обеспечение деятельности и реализация полномочий Управления по физической культуре и спорту администрации Озерского городского округа Челябинской области" на 2017 год и на плановый период 2018 и 2019 годов</t>
  </si>
  <si>
    <t>17</t>
  </si>
  <si>
    <t xml:space="preserve">«Приобретение жилых помещений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области»
на 2017 год и на плановый период 2018 и 2019 годов
</t>
  </si>
  <si>
    <t>Реализация единого календарного плана массовых физкультурно-оздоровительных и комплексных спортивных мероприятий</t>
  </si>
  <si>
    <t>Реализация единого календарного плана спортивных мероприятий федераций по видам спорта</t>
  </si>
  <si>
    <t>Создание  населению городского округа условий для занятий физической культурой и спортом</t>
  </si>
  <si>
    <r>
      <t xml:space="preserve">Задача 1: </t>
    </r>
    <r>
      <rPr>
        <i/>
        <sz val="9"/>
        <rFont val="Times New Roman"/>
        <family val="1"/>
      </rPr>
      <t xml:space="preserve">Сохранение  кадрового потенциала Управления образования </t>
    </r>
  </si>
  <si>
    <r>
      <t xml:space="preserve">Задача 2: </t>
    </r>
    <r>
      <rPr>
        <i/>
        <sz val="9"/>
        <rFont val="Times New Roman"/>
        <family val="1"/>
      </rPr>
      <t xml:space="preserve">Обеспечение текущей деятельности Управления образования </t>
    </r>
  </si>
  <si>
    <t>Оплата товаров, работ и услуг, необходимых для обеспечения текущей деятельности в соответствии с установленными нормами</t>
  </si>
  <si>
    <t>Уплата налогов, сборов и других платежей в соответствии с законодательством</t>
  </si>
  <si>
    <t>Предоставление мер социальной поддержки в виде  компенсации части платы взимаемой с родителей (законных представителей) за присмотр и уход в дошкольных образовательных организациях и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</si>
  <si>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Предоставление мер социальной поддержки педагогическим работникам муниципальных образовательных организаций, работающим и проживающим в сельских населенных пунктах</t>
  </si>
  <si>
    <t>Организация предоставления услуг по психолого-медико-педагогическому обследованию детей.</t>
  </si>
  <si>
    <t>Предоставление  общедоступного и  бесплатного дошкольного,  начального общего, основного общего, среднего общего образования по основным общеобразовательным программам, дополнительного образования детей в муниципальных образовательных организациях, а также создание условий для осуществления присмотра и ухода за детьми, содержания детей в муниципальных образовательных организациях</t>
  </si>
  <si>
    <t xml:space="preserve">«Обеспечение деятельности муниципального бюджетного учреждения Озерского городского округа «Многофункциональный центр представления государственных и муниципальных услуг» на 2017 год 
и на плановый период 2018 и 2019 годов
</t>
  </si>
  <si>
    <t>17.1</t>
  </si>
  <si>
    <r>
      <t xml:space="preserve">Задача 1: </t>
    </r>
    <r>
      <rPr>
        <i/>
        <sz val="9"/>
        <rFont val="Times New Roman"/>
        <family val="1"/>
      </rPr>
      <t>Сохранение и развитие кадрового потенциала МФЦ</t>
    </r>
  </si>
  <si>
    <t>Осуществление выплаты заработной платы           и прочих выплат работникам               в соответствии с действующим законодательством</t>
  </si>
  <si>
    <t>17.2</t>
  </si>
  <si>
    <t>Оплата работ и услуг, связанных с содержанием недвижимого имущества МФЦ</t>
  </si>
  <si>
    <t>Оплата работ и услуг, связанных с содержанием движимого имущества МФЦ</t>
  </si>
  <si>
    <t>Материально-техническое обеспечение деятельности МФЦ</t>
  </si>
  <si>
    <t xml:space="preserve">Оплата услуг в области информационно-коммуникационных технологий </t>
  </si>
  <si>
    <r>
      <t xml:space="preserve">Задача 2: </t>
    </r>
    <r>
      <rPr>
        <i/>
        <sz val="9"/>
        <rFont val="Times New Roman"/>
        <family val="1"/>
      </rPr>
      <t>Организация представления государственных и муниципальных услуг Заявителям и обеспечение комфортных условий для их получения в соответствии с действующим законодательством и в интересах граждан, общества и государства</t>
    </r>
  </si>
  <si>
    <t>18</t>
  </si>
  <si>
    <t xml:space="preserve">«Обеспечение деятельности Муниципального бюджетного учреждения Озерского городского округа «Озерский инновационный центр–бизнес-инкубатор» на 2017 год и на плановый период 2018 и 2019 годов </t>
  </si>
  <si>
    <t>18.1</t>
  </si>
  <si>
    <t>Задача 1:Сохранение кадрового потенциала МБУ ОГО «ОИЦ-БИ»</t>
  </si>
  <si>
    <t xml:space="preserve">Осуществление выплаты заработной платы           и прочих выплат работникам               в соответствии с действующим законодательством </t>
  </si>
  <si>
    <t>18.2</t>
  </si>
  <si>
    <t>Задача 2: Организация предоставления муниципальных услуг и обеспечение комфортных условий для их получения в соответствии с действующим законодательством и в интересах граждан, общества и государства</t>
  </si>
  <si>
    <t>Оплата работ и услуг, связанных с содержанием недвижимого имущества МБУ ОГО «ОИЦ-БИ»</t>
  </si>
  <si>
    <t>Оплата работ и услуг, связанных с содержанием движимого имущества МБУ ОГО «ОИЦ-БИ»</t>
  </si>
  <si>
    <t>Оплата услуг в области информационно-коммуникационных технологий</t>
  </si>
  <si>
    <t>«Обеспечение деятельности Муниципального казенного учреждения «Озерское лесничество» на 2017 год и на плановый период 2018 и 2019 годов</t>
  </si>
  <si>
    <t>19.</t>
  </si>
  <si>
    <t>19.1</t>
  </si>
  <si>
    <t>Задача 1: Сохранение и развитие кадрового потенциала МКУ «Лесничество»</t>
  </si>
  <si>
    <t>Осуществление выплаты заработной платы, пособий и прочих выплат работникам в соответствии с действующим законодательством</t>
  </si>
  <si>
    <t>19.2</t>
  </si>
  <si>
    <t>Задача 2: Организация обеспечения использования, охраны, защиты, воспроизводства лесов в соответствии с действующим законодательством и в интересах граждан, общества и государства</t>
  </si>
  <si>
    <t>Оплата работ, услуг, связанных с содержанием недвижимого имущества</t>
  </si>
  <si>
    <t>Оплата работ, услуг, связанных с содержанием движимого имущества</t>
  </si>
  <si>
    <t>Материально-техническое обеспечение деятельности МКУ «Лесничество»</t>
  </si>
  <si>
    <t>Оплата услуг в области информационно - коммуникационных технологий</t>
  </si>
  <si>
    <t>Наземная охрана лесов</t>
  </si>
  <si>
    <t>Противопожарное обустройство лесов</t>
  </si>
  <si>
    <t>20.</t>
  </si>
  <si>
    <t xml:space="preserve"> «Обеспечение деятельности Муниципального учреждения «Социальная сфера» Озерского городского округа» на 2017 год и на плановый период 2018 и 2019 годов </t>
  </si>
  <si>
    <t>20.1</t>
  </si>
  <si>
    <t>Задача 1: Сохранение и развитие кадрового потенциала МУ «Соцсфера»</t>
  </si>
  <si>
    <t>Осуществление выплаты заработной платы, пособий и прочих выплат работникам в соответствии с действующим законодательством, взносы по обязательному социальному страхованию на выплаты по оплате труда работников и иные выплаты работникам</t>
  </si>
  <si>
    <t>Оплата за обучение на семинарах и курсах повышения квалификации в соответствии с действующим законодательством</t>
  </si>
  <si>
    <t>20.2</t>
  </si>
  <si>
    <t>Задача 2: Организация содержания имущества и материально-техническое обеспечение МУ «Соцсфера»</t>
  </si>
  <si>
    <t>Оплата коммунальных услуг, расходуемых на объекты недвижимости МУ «Соцсфера»,  расположенные в г.Озерске и п.Метлино</t>
  </si>
  <si>
    <t>Обеспечение требований охраны труда для осуществления деятельности работников МУ «Соцсфера»</t>
  </si>
  <si>
    <t>Оплата работ и услуг, связанных с содержанием недвижимого имущества МУ «Соцсфера»</t>
  </si>
  <si>
    <t>Оплата работ и услуг, связанных с содержанием движимого имущества МУ «Соцсфера»</t>
  </si>
  <si>
    <t xml:space="preserve">Оплата услуг в области информационных технологий </t>
  </si>
  <si>
    <t>20.3</t>
  </si>
  <si>
    <t>Задача 3:  Организация содержания муниципального специализированного жилищного фонда на территории Озерского городского округа, обеспечение технического обслуживания санитарно-технического и иного оборудования, находящегося в муниципальном специализированном жилищном фонде, обеспечение его бесперебойной работы</t>
  </si>
  <si>
    <t>Оплата работ и услуг, связанных с содержанием и техническим обслуживанием зданий общежитий, придомовых территорий и муниципальных жилых помещений, относящихся к специализированному жилищному фонду</t>
  </si>
  <si>
    <t>21</t>
  </si>
  <si>
    <t>21.1</t>
  </si>
  <si>
    <t>Задача 1: Обеспечение деятельности МКУ "УКС" посредством поддержания служебных потребностей его работников</t>
  </si>
  <si>
    <t>21.2</t>
  </si>
  <si>
    <t>Задача 2: Организация содержания имущества МКУ "УКС"</t>
  </si>
  <si>
    <t>Оплата коммунальных услуг, расходуемых на объекты недвижимости МКУ "УКС",  расположенные по адресу: ул. Кыштымская  46, 46а, 50, 52, 54, Октябрьская 47, 45, 51, 51а, 53.</t>
  </si>
  <si>
    <t>Оплата работ и услуг, связанных с содержанием имущества МКУ "УКС"</t>
  </si>
  <si>
    <t>21.3</t>
  </si>
  <si>
    <t>Задача 3: Материально-техническое обеспечение работников МКУ "УКС"</t>
  </si>
  <si>
    <t>22.</t>
  </si>
  <si>
    <t>Предоставление субсидиина иные цели для оказания услуг в культурно-досуговых учреждений на проведение уличных мероприятий (МБУ "КДЦ","Синегорье", "ПКиО", "ЦКиДМ")</t>
  </si>
  <si>
    <t>Предоставление субсидии на иные цели для представления услуг театрально-зрелищными учреждениями на обеспечение постановочных расходов (МБУК ОТДиК Наш дом",МБУ ТК"Золотой петушок")</t>
  </si>
  <si>
    <t>3.6</t>
  </si>
  <si>
    <t xml:space="preserve">«Обеспечение деятельности 
Муниципального казенного  учреждения
«Муниципальный архив Озерского городского округа» 
на 2017 год и на плановый период 2018 и 2019 годов
</t>
  </si>
  <si>
    <t>22.1</t>
  </si>
  <si>
    <t xml:space="preserve">Задача 1. Сохранение и развитие кадрового потенциала муниципального архива </t>
  </si>
  <si>
    <t>22.2</t>
  </si>
  <si>
    <t>Задача 2. Создание условий для хранения, комплектования, учета и использования документов Архивного фонда Российской Федерации и других архивных документов, хранящихся в муниципальном архиве, в соответствии с действующим законодательством и в интересах граждан, общества и государства</t>
  </si>
  <si>
    <t>Материально-техническое обеспечение деятельности муниципального архива</t>
  </si>
  <si>
    <t>23.</t>
  </si>
  <si>
    <t>"Обеспечение реализации государственной политики в области приватизации и управления государственной собственностью " на 2017 год и на плановый период 2018 и 2019</t>
  </si>
  <si>
    <t>Задача 1: Организация проведения работ по технической инвентаризации, обследованию объектов муниципальной собственности в целях осуществления государственного кадастрового учета; формирование оценочной стоимости объектов муниципальной собственности</t>
  </si>
  <si>
    <t>Задача 2: Огранизация проведения работ по обеспечению сохранности, эксплуатации и надлежащего содержания объектов муниципальной собственности, в том числе осуществление мероприятий по приобретению материалов для технического оснащения объектов муниципальной собственности</t>
  </si>
  <si>
    <t>Задача 3:Организация проведения мероприятий по определению цены подлежащего приватизации муниципального имущества</t>
  </si>
  <si>
    <t>Задача 6: Субвенция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</si>
  <si>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Субвенция на осуществление мер социальной поддержки педагогическим работникам, работающих и проживающих в сельских населенных пунктах и рабочих поселках Челябинской области</t>
  </si>
  <si>
    <t>Субвенция на осуществление мер социальной поддержки сельским специалистам, работающих и проживающих в сельских населенных пунктах и рабочих поселках Челябинской области</t>
  </si>
  <si>
    <t xml:space="preserve"> Улучшение качества жизни граждан пожилого возраста, инвалидов, неблагополучных семей с детьми, детей-сирот и детей, оставшихся без попечения родителей</t>
  </si>
  <si>
    <t xml:space="preserve">Предоставление субсидий подведомственным учреждениям на выполнение муниципальных заданий и на иные цели (МБУСО "Центр помощи детям-сиротам и детям, оставшимся без попечения родителей", МБУ "Дом-интернат для умственно отсталых детей", МУ "Комплексный центр", Муниципальное стационарное учреждение социального обслуживания системы социальной защиты населения Озерский дом-интернат для престарелых и инвалидов) </t>
  </si>
  <si>
    <t>Обеспечение деятельности муниципального казенного учреждения "Управления капитального строительства Озерского городского округа" на 2017 год и на плановый период 2018 и 2019 годов</t>
  </si>
  <si>
    <r>
      <t xml:space="preserve">Задача 1: </t>
    </r>
    <r>
      <rPr>
        <i/>
        <sz val="9"/>
        <color indexed="8"/>
        <rFont val="Times New Roman"/>
        <family val="1"/>
      </rPr>
      <t>Сохранение и развитие кадрового потенциала Управления по ФК и С</t>
    </r>
  </si>
  <si>
    <r>
      <t xml:space="preserve">Задача 2: </t>
    </r>
    <r>
      <rPr>
        <i/>
        <sz val="9"/>
        <color indexed="8"/>
        <rFont val="Times New Roman"/>
        <family val="1"/>
      </rPr>
      <t>Обеспечение деятельности Управления по ФК и С посредством поддержания служебных потребностей его работников</t>
    </r>
  </si>
  <si>
    <t>3.7</t>
  </si>
  <si>
    <t>Задача 7: Реализация социально значимых проектов в сфере культуры</t>
  </si>
  <si>
    <t>Субсидия на реализацию социальных проектов в сфере культуры</t>
  </si>
  <si>
    <t>за  9 месяцев 2017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</si>
</sst>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0.000"/>
    <numFmt numFmtId="178" formatCode="000000"/>
    <numFmt numFmtId="179" formatCode="#,##0.000"/>
    <numFmt numFmtId="180" formatCode="#,##0.0000"/>
    <numFmt numFmtId="181" formatCode="#,##0.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&quot;р.&quot;"/>
    <numFmt numFmtId="188" formatCode="0.000%"/>
    <numFmt numFmtId="189" formatCode="0.0%"/>
  </numFmts>
  <fonts count="6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9"/>
      <name val="Times New Roman CYR"/>
      <family val="0"/>
    </font>
    <font>
      <sz val="9"/>
      <color indexed="13"/>
      <name val="Times New Roman"/>
      <family val="1"/>
    </font>
    <font>
      <i/>
      <sz val="9"/>
      <color indexed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3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2" fontId="15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6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/>
    </xf>
    <xf numFmtId="176" fontId="4" fillId="32" borderId="0" xfId="0" applyNumberFormat="1" applyFont="1" applyFill="1" applyBorder="1" applyAlignment="1">
      <alignment/>
    </xf>
    <xf numFmtId="176" fontId="4" fillId="32" borderId="18" xfId="0" applyNumberFormat="1" applyFont="1" applyFill="1" applyBorder="1" applyAlignment="1">
      <alignment/>
    </xf>
    <xf numFmtId="189" fontId="4" fillId="32" borderId="0" xfId="0" applyNumberFormat="1" applyFont="1" applyFill="1" applyBorder="1" applyAlignment="1">
      <alignment/>
    </xf>
    <xf numFmtId="176" fontId="18" fillId="32" borderId="0" xfId="0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4" fillId="32" borderId="19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49" fontId="8" fillId="33" borderId="12" xfId="0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center" wrapText="1"/>
    </xf>
    <xf numFmtId="179" fontId="8" fillId="33" borderId="12" xfId="0" applyNumberFormat="1" applyFont="1" applyFill="1" applyBorder="1" applyAlignment="1">
      <alignment horizontal="center" vertical="center" wrapText="1"/>
    </xf>
    <xf numFmtId="179" fontId="8" fillId="33" borderId="13" xfId="0" applyNumberFormat="1" applyFont="1" applyFill="1" applyBorder="1" applyAlignment="1">
      <alignment horizontal="center" vertical="center" wrapText="1"/>
    </xf>
    <xf numFmtId="179" fontId="8" fillId="33" borderId="11" xfId="0" applyNumberFormat="1" applyFont="1" applyFill="1" applyBorder="1" applyAlignment="1">
      <alignment horizontal="center" vertical="center" wrapText="1"/>
    </xf>
    <xf numFmtId="177" fontId="8" fillId="33" borderId="15" xfId="0" applyNumberFormat="1" applyFont="1" applyFill="1" applyBorder="1" applyAlignment="1">
      <alignment horizontal="center" vertical="center" wrapText="1"/>
    </xf>
    <xf numFmtId="177" fontId="8" fillId="33" borderId="13" xfId="0" applyNumberFormat="1" applyFont="1" applyFill="1" applyBorder="1" applyAlignment="1">
      <alignment horizontal="center" vertical="center" wrapText="1"/>
    </xf>
    <xf numFmtId="176" fontId="8" fillId="33" borderId="11" xfId="0" applyNumberFormat="1" applyFont="1" applyFill="1" applyBorder="1" applyAlignment="1">
      <alignment horizontal="center" vertical="center" wrapText="1"/>
    </xf>
    <xf numFmtId="179" fontId="8" fillId="33" borderId="21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176" fontId="8" fillId="33" borderId="11" xfId="0" applyNumberFormat="1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left" vertical="center" wrapText="1"/>
    </xf>
    <xf numFmtId="179" fontId="4" fillId="33" borderId="22" xfId="0" applyNumberFormat="1" applyFont="1" applyFill="1" applyBorder="1" applyAlignment="1">
      <alignment horizontal="center" vertical="center" wrapText="1"/>
    </xf>
    <xf numFmtId="179" fontId="4" fillId="33" borderId="24" xfId="0" applyNumberFormat="1" applyFont="1" applyFill="1" applyBorder="1" applyAlignment="1">
      <alignment horizontal="center" vertical="center" wrapText="1"/>
    </xf>
    <xf numFmtId="179" fontId="4" fillId="33" borderId="25" xfId="0" applyNumberFormat="1" applyFont="1" applyFill="1" applyBorder="1" applyAlignment="1">
      <alignment horizontal="center" vertical="center" wrapText="1"/>
    </xf>
    <xf numFmtId="177" fontId="4" fillId="33" borderId="26" xfId="0" applyNumberFormat="1" applyFont="1" applyFill="1" applyBorder="1" applyAlignment="1">
      <alignment horizontal="center" vertical="center" wrapText="1"/>
    </xf>
    <xf numFmtId="177" fontId="4" fillId="33" borderId="24" xfId="0" applyNumberFormat="1" applyFont="1" applyFill="1" applyBorder="1" applyAlignment="1">
      <alignment horizontal="center" vertical="center" wrapText="1"/>
    </xf>
    <xf numFmtId="176" fontId="4" fillId="33" borderId="25" xfId="0" applyNumberFormat="1" applyFont="1" applyFill="1" applyBorder="1" applyAlignment="1">
      <alignment horizontal="center" vertical="center" wrapText="1"/>
    </xf>
    <xf numFmtId="179" fontId="4" fillId="33" borderId="27" xfId="0" applyNumberFormat="1" applyFont="1" applyFill="1" applyBorder="1" applyAlignment="1">
      <alignment horizontal="center" vertical="center" wrapText="1"/>
    </xf>
    <xf numFmtId="176" fontId="4" fillId="33" borderId="25" xfId="0" applyNumberFormat="1" applyFont="1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left" vertical="center" wrapText="1"/>
    </xf>
    <xf numFmtId="179" fontId="4" fillId="33" borderId="28" xfId="0" applyNumberFormat="1" applyFont="1" applyFill="1" applyBorder="1" applyAlignment="1">
      <alignment horizontal="center" vertical="center" wrapText="1"/>
    </xf>
    <xf numFmtId="179" fontId="4" fillId="33" borderId="30" xfId="0" applyNumberFormat="1" applyFont="1" applyFill="1" applyBorder="1" applyAlignment="1">
      <alignment horizontal="center" vertical="center" wrapText="1"/>
    </xf>
    <xf numFmtId="179" fontId="4" fillId="33" borderId="31" xfId="0" applyNumberFormat="1" applyFont="1" applyFill="1" applyBorder="1" applyAlignment="1">
      <alignment horizontal="center" vertical="center" wrapText="1"/>
    </xf>
    <xf numFmtId="177" fontId="4" fillId="33" borderId="32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6" fontId="4" fillId="33" borderId="31" xfId="0" applyNumberFormat="1" applyFont="1" applyFill="1" applyBorder="1" applyAlignment="1">
      <alignment horizontal="center" vertical="center" wrapText="1"/>
    </xf>
    <xf numFmtId="179" fontId="4" fillId="33" borderId="33" xfId="0" applyNumberFormat="1" applyFont="1" applyFill="1" applyBorder="1" applyAlignment="1">
      <alignment horizontal="center" vertical="center" wrapText="1"/>
    </xf>
    <xf numFmtId="176" fontId="4" fillId="33" borderId="31" xfId="0" applyNumberFormat="1" applyFont="1" applyFill="1" applyBorder="1" applyAlignment="1">
      <alignment horizontal="center" vertical="center"/>
    </xf>
    <xf numFmtId="4" fontId="4" fillId="33" borderId="29" xfId="0" applyNumberFormat="1" applyFont="1" applyFill="1" applyBorder="1" applyAlignment="1">
      <alignment horizontal="left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" fontId="4" fillId="33" borderId="35" xfId="0" applyNumberFormat="1" applyFont="1" applyFill="1" applyBorder="1" applyAlignment="1">
      <alignment horizontal="left" vertical="center" wrapText="1"/>
    </xf>
    <xf numFmtId="179" fontId="4" fillId="33" borderId="34" xfId="0" applyNumberFormat="1" applyFont="1" applyFill="1" applyBorder="1" applyAlignment="1">
      <alignment horizontal="center" vertical="center" wrapText="1"/>
    </xf>
    <xf numFmtId="179" fontId="4" fillId="33" borderId="10" xfId="0" applyNumberFormat="1" applyFont="1" applyFill="1" applyBorder="1" applyAlignment="1">
      <alignment horizontal="center" vertical="center" wrapText="1"/>
    </xf>
    <xf numFmtId="179" fontId="4" fillId="33" borderId="14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176" fontId="4" fillId="33" borderId="14" xfId="0" applyNumberFormat="1" applyFont="1" applyFill="1" applyBorder="1" applyAlignment="1">
      <alignment horizontal="center" vertical="center" wrapText="1"/>
    </xf>
    <xf numFmtId="179" fontId="4" fillId="33" borderId="36" xfId="0" applyNumberFormat="1" applyFont="1" applyFill="1" applyBorder="1" applyAlignment="1">
      <alignment horizontal="center" vertical="center" wrapText="1"/>
    </xf>
    <xf numFmtId="176" fontId="4" fillId="33" borderId="14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177" fontId="4" fillId="33" borderId="13" xfId="0" applyNumberFormat="1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left" vertical="center" wrapText="1"/>
    </xf>
    <xf numFmtId="179" fontId="10" fillId="33" borderId="22" xfId="0" applyNumberFormat="1" applyFont="1" applyFill="1" applyBorder="1" applyAlignment="1">
      <alignment horizontal="center" vertical="center" wrapText="1"/>
    </xf>
    <xf numFmtId="179" fontId="10" fillId="33" borderId="24" xfId="0" applyNumberFormat="1" applyFont="1" applyFill="1" applyBorder="1" applyAlignment="1">
      <alignment horizontal="center" vertical="center" wrapText="1"/>
    </xf>
    <xf numFmtId="179" fontId="10" fillId="33" borderId="25" xfId="0" applyNumberFormat="1" applyFont="1" applyFill="1" applyBorder="1" applyAlignment="1">
      <alignment horizontal="center" vertical="center" wrapText="1"/>
    </xf>
    <xf numFmtId="177" fontId="10" fillId="33" borderId="26" xfId="0" applyNumberFormat="1" applyFont="1" applyFill="1" applyBorder="1" applyAlignment="1">
      <alignment horizontal="center" vertical="center" wrapText="1"/>
    </xf>
    <xf numFmtId="177" fontId="10" fillId="33" borderId="24" xfId="0" applyNumberFormat="1" applyFont="1" applyFill="1" applyBorder="1" applyAlignment="1">
      <alignment horizontal="center" vertical="center" wrapText="1"/>
    </xf>
    <xf numFmtId="179" fontId="10" fillId="33" borderId="27" xfId="0" applyNumberFormat="1" applyFont="1" applyFill="1" applyBorder="1" applyAlignment="1">
      <alignment horizontal="center" vertical="center" wrapText="1"/>
    </xf>
    <xf numFmtId="177" fontId="4" fillId="33" borderId="24" xfId="0" applyNumberFormat="1" applyFont="1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177" fontId="4" fillId="33" borderId="30" xfId="0" applyNumberFormat="1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left" vertical="center" wrapText="1"/>
    </xf>
    <xf numFmtId="179" fontId="10" fillId="33" borderId="28" xfId="0" applyNumberFormat="1" applyFont="1" applyFill="1" applyBorder="1" applyAlignment="1">
      <alignment horizontal="center" vertical="center" wrapText="1"/>
    </xf>
    <xf numFmtId="179" fontId="10" fillId="33" borderId="30" xfId="0" applyNumberFormat="1" applyFont="1" applyFill="1" applyBorder="1" applyAlignment="1">
      <alignment horizontal="center" vertical="center" wrapText="1"/>
    </xf>
    <xf numFmtId="179" fontId="10" fillId="33" borderId="31" xfId="0" applyNumberFormat="1" applyFont="1" applyFill="1" applyBorder="1" applyAlignment="1">
      <alignment horizontal="center" vertical="center" wrapText="1"/>
    </xf>
    <xf numFmtId="179" fontId="10" fillId="33" borderId="33" xfId="0" applyNumberFormat="1" applyFont="1" applyFill="1" applyBorder="1" applyAlignment="1">
      <alignment horizontal="center" vertical="center" wrapText="1"/>
    </xf>
    <xf numFmtId="49" fontId="4" fillId="33" borderId="37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 wrapText="1"/>
    </xf>
    <xf numFmtId="179" fontId="4" fillId="33" borderId="37" xfId="0" applyNumberFormat="1" applyFont="1" applyFill="1" applyBorder="1" applyAlignment="1">
      <alignment horizontal="center" vertical="center" wrapText="1"/>
    </xf>
    <xf numFmtId="179" fontId="4" fillId="33" borderId="39" xfId="0" applyNumberFormat="1" applyFont="1" applyFill="1" applyBorder="1" applyAlignment="1">
      <alignment horizontal="center" vertical="center" wrapText="1"/>
    </xf>
    <xf numFmtId="179" fontId="4" fillId="33" borderId="40" xfId="0" applyNumberFormat="1" applyFont="1" applyFill="1" applyBorder="1" applyAlignment="1">
      <alignment horizontal="center" vertical="center" wrapText="1"/>
    </xf>
    <xf numFmtId="177" fontId="4" fillId="33" borderId="41" xfId="0" applyNumberFormat="1" applyFont="1" applyFill="1" applyBorder="1" applyAlignment="1">
      <alignment horizontal="center" vertical="center" wrapText="1"/>
    </xf>
    <xf numFmtId="179" fontId="10" fillId="33" borderId="37" xfId="0" applyNumberFormat="1" applyFont="1" applyFill="1" applyBorder="1" applyAlignment="1">
      <alignment horizontal="center" vertical="center" wrapText="1"/>
    </xf>
    <xf numFmtId="177" fontId="4" fillId="33" borderId="39" xfId="0" applyNumberFormat="1" applyFont="1" applyFill="1" applyBorder="1" applyAlignment="1">
      <alignment horizontal="center" vertical="center" wrapText="1"/>
    </xf>
    <xf numFmtId="176" fontId="4" fillId="33" borderId="40" xfId="0" applyNumberFormat="1" applyFont="1" applyFill="1" applyBorder="1" applyAlignment="1">
      <alignment horizontal="center" vertical="center" wrapText="1"/>
    </xf>
    <xf numFmtId="179" fontId="4" fillId="33" borderId="42" xfId="0" applyNumberFormat="1" applyFont="1" applyFill="1" applyBorder="1" applyAlignment="1">
      <alignment horizontal="center" vertical="center" wrapText="1"/>
    </xf>
    <xf numFmtId="177" fontId="4" fillId="33" borderId="39" xfId="0" applyNumberFormat="1" applyFont="1" applyFill="1" applyBorder="1" applyAlignment="1">
      <alignment horizontal="center" vertical="center"/>
    </xf>
    <xf numFmtId="176" fontId="4" fillId="33" borderId="40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left" vertical="top" wrapText="1"/>
    </xf>
    <xf numFmtId="0" fontId="10" fillId="33" borderId="29" xfId="0" applyFont="1" applyFill="1" applyBorder="1" applyAlignment="1">
      <alignment horizontal="left" wrapText="1"/>
    </xf>
    <xf numFmtId="0" fontId="4" fillId="33" borderId="35" xfId="0" applyFont="1" applyFill="1" applyBorder="1" applyAlignment="1">
      <alignment horizontal="left" wrapText="1"/>
    </xf>
    <xf numFmtId="0" fontId="4" fillId="33" borderId="29" xfId="0" applyFont="1" applyFill="1" applyBorder="1" applyAlignment="1">
      <alignment horizontal="left" wrapText="1"/>
    </xf>
    <xf numFmtId="49" fontId="8" fillId="33" borderId="43" xfId="0" applyNumberFormat="1" applyFont="1" applyFill="1" applyBorder="1" applyAlignment="1">
      <alignment horizontal="center" vertical="center"/>
    </xf>
    <xf numFmtId="0" fontId="8" fillId="33" borderId="44" xfId="53" applyFont="1" applyFill="1" applyBorder="1" applyAlignment="1">
      <alignment horizontal="left" vertical="center" wrapText="1"/>
      <protection/>
    </xf>
    <xf numFmtId="179" fontId="8" fillId="33" borderId="43" xfId="0" applyNumberFormat="1" applyFont="1" applyFill="1" applyBorder="1" applyAlignment="1">
      <alignment horizontal="center" vertical="center"/>
    </xf>
    <xf numFmtId="179" fontId="8" fillId="33" borderId="45" xfId="0" applyNumberFormat="1" applyFont="1" applyFill="1" applyBorder="1" applyAlignment="1">
      <alignment horizontal="center" vertical="center"/>
    </xf>
    <xf numFmtId="179" fontId="8" fillId="33" borderId="46" xfId="0" applyNumberFormat="1" applyFont="1" applyFill="1" applyBorder="1" applyAlignment="1">
      <alignment horizontal="center" vertical="center"/>
    </xf>
    <xf numFmtId="177" fontId="8" fillId="33" borderId="18" xfId="0" applyNumberFormat="1" applyFont="1" applyFill="1" applyBorder="1" applyAlignment="1">
      <alignment horizontal="center" vertical="center"/>
    </xf>
    <xf numFmtId="177" fontId="8" fillId="33" borderId="45" xfId="0" applyNumberFormat="1" applyFont="1" applyFill="1" applyBorder="1" applyAlignment="1">
      <alignment horizontal="center" vertical="center"/>
    </xf>
    <xf numFmtId="176" fontId="8" fillId="33" borderId="46" xfId="0" applyNumberFormat="1" applyFont="1" applyFill="1" applyBorder="1" applyAlignment="1">
      <alignment horizontal="center" vertical="center" wrapText="1"/>
    </xf>
    <xf numFmtId="179" fontId="8" fillId="33" borderId="47" xfId="0" applyNumberFormat="1" applyFont="1" applyFill="1" applyBorder="1" applyAlignment="1">
      <alignment horizontal="center" vertical="center"/>
    </xf>
    <xf numFmtId="176" fontId="8" fillId="33" borderId="46" xfId="0" applyNumberFormat="1" applyFont="1" applyFill="1" applyBorder="1" applyAlignment="1">
      <alignment horizontal="center" vertical="center"/>
    </xf>
    <xf numFmtId="0" fontId="10" fillId="33" borderId="23" xfId="53" applyFont="1" applyFill="1" applyBorder="1" applyAlignment="1">
      <alignment horizontal="left" vertical="center" wrapText="1"/>
      <protection/>
    </xf>
    <xf numFmtId="179" fontId="4" fillId="33" borderId="22" xfId="0" applyNumberFormat="1" applyFont="1" applyFill="1" applyBorder="1" applyAlignment="1">
      <alignment horizontal="center" vertical="center"/>
    </xf>
    <xf numFmtId="179" fontId="4" fillId="33" borderId="24" xfId="0" applyNumberFormat="1" applyFont="1" applyFill="1" applyBorder="1" applyAlignment="1">
      <alignment horizontal="center" vertical="center"/>
    </xf>
    <xf numFmtId="179" fontId="4" fillId="33" borderId="25" xfId="0" applyNumberFormat="1" applyFont="1" applyFill="1" applyBorder="1" applyAlignment="1">
      <alignment horizontal="center" vertical="center"/>
    </xf>
    <xf numFmtId="177" fontId="4" fillId="33" borderId="26" xfId="0" applyNumberFormat="1" applyFont="1" applyFill="1" applyBorder="1" applyAlignment="1">
      <alignment horizontal="center" vertical="center"/>
    </xf>
    <xf numFmtId="179" fontId="4" fillId="33" borderId="27" xfId="0" applyNumberFormat="1" applyFont="1" applyFill="1" applyBorder="1" applyAlignment="1">
      <alignment horizontal="center" vertical="center"/>
    </xf>
    <xf numFmtId="0" fontId="10" fillId="33" borderId="29" xfId="53" applyFont="1" applyFill="1" applyBorder="1" applyAlignment="1">
      <alignment horizontal="left" vertical="center" wrapText="1"/>
      <protection/>
    </xf>
    <xf numFmtId="179" fontId="4" fillId="33" borderId="28" xfId="0" applyNumberFormat="1" applyFont="1" applyFill="1" applyBorder="1" applyAlignment="1">
      <alignment horizontal="center" vertical="center"/>
    </xf>
    <xf numFmtId="179" fontId="4" fillId="33" borderId="30" xfId="0" applyNumberFormat="1" applyFont="1" applyFill="1" applyBorder="1" applyAlignment="1">
      <alignment horizontal="center" vertical="center"/>
    </xf>
    <xf numFmtId="179" fontId="4" fillId="33" borderId="31" xfId="0" applyNumberFormat="1" applyFont="1" applyFill="1" applyBorder="1" applyAlignment="1">
      <alignment horizontal="center" vertical="center"/>
    </xf>
    <xf numFmtId="177" fontId="4" fillId="33" borderId="32" xfId="0" applyNumberFormat="1" applyFont="1" applyFill="1" applyBorder="1" applyAlignment="1">
      <alignment horizontal="center" vertical="center"/>
    </xf>
    <xf numFmtId="179" fontId="4" fillId="33" borderId="33" xfId="0" applyNumberFormat="1" applyFont="1" applyFill="1" applyBorder="1" applyAlignment="1">
      <alignment horizontal="center" vertical="center"/>
    </xf>
    <xf numFmtId="49" fontId="58" fillId="33" borderId="43" xfId="0" applyNumberFormat="1" applyFont="1" applyFill="1" applyBorder="1" applyAlignment="1">
      <alignment horizontal="center" vertical="center"/>
    </xf>
    <xf numFmtId="0" fontId="59" fillId="33" borderId="44" xfId="0" applyFont="1" applyFill="1" applyBorder="1" applyAlignment="1">
      <alignment horizontal="left" vertical="center" wrapText="1"/>
    </xf>
    <xf numFmtId="179" fontId="59" fillId="33" borderId="43" xfId="0" applyNumberFormat="1" applyFont="1" applyFill="1" applyBorder="1" applyAlignment="1">
      <alignment horizontal="center" vertical="center" wrapText="1"/>
    </xf>
    <xf numFmtId="179" fontId="59" fillId="33" borderId="45" xfId="0" applyNumberFormat="1" applyFont="1" applyFill="1" applyBorder="1" applyAlignment="1">
      <alignment horizontal="center" vertical="center" wrapText="1"/>
    </xf>
    <xf numFmtId="179" fontId="59" fillId="33" borderId="46" xfId="0" applyNumberFormat="1" applyFont="1" applyFill="1" applyBorder="1" applyAlignment="1">
      <alignment horizontal="center" vertical="center" wrapText="1"/>
    </xf>
    <xf numFmtId="177" fontId="59" fillId="33" borderId="18" xfId="0" applyNumberFormat="1" applyFont="1" applyFill="1" applyBorder="1" applyAlignment="1">
      <alignment horizontal="center" vertical="center" wrapText="1"/>
    </xf>
    <xf numFmtId="177" fontId="59" fillId="33" borderId="45" xfId="0" applyNumberFormat="1" applyFont="1" applyFill="1" applyBorder="1" applyAlignment="1">
      <alignment horizontal="center" vertical="center" wrapText="1"/>
    </xf>
    <xf numFmtId="176" fontId="59" fillId="33" borderId="46" xfId="0" applyNumberFormat="1" applyFont="1" applyFill="1" applyBorder="1" applyAlignment="1">
      <alignment horizontal="center" vertical="center" wrapText="1"/>
    </xf>
    <xf numFmtId="179" fontId="59" fillId="33" borderId="47" xfId="0" applyNumberFormat="1" applyFont="1" applyFill="1" applyBorder="1" applyAlignment="1">
      <alignment horizontal="center" vertical="center" wrapText="1"/>
    </xf>
    <xf numFmtId="176" fontId="59" fillId="33" borderId="46" xfId="0" applyNumberFormat="1" applyFont="1" applyFill="1" applyBorder="1" applyAlignment="1">
      <alignment horizontal="center" vertical="center"/>
    </xf>
    <xf numFmtId="49" fontId="60" fillId="33" borderId="22" xfId="0" applyNumberFormat="1" applyFont="1" applyFill="1" applyBorder="1" applyAlignment="1">
      <alignment horizontal="center" vertical="center" wrapText="1"/>
    </xf>
    <xf numFmtId="0" fontId="60" fillId="33" borderId="23" xfId="0" applyFont="1" applyFill="1" applyBorder="1" applyAlignment="1">
      <alignment horizontal="left" vertical="center" wrapText="1"/>
    </xf>
    <xf numFmtId="179" fontId="60" fillId="33" borderId="22" xfId="0" applyNumberFormat="1" applyFont="1" applyFill="1" applyBorder="1" applyAlignment="1">
      <alignment horizontal="center" vertical="center" wrapText="1"/>
    </xf>
    <xf numFmtId="179" fontId="60" fillId="33" borderId="24" xfId="0" applyNumberFormat="1" applyFont="1" applyFill="1" applyBorder="1" applyAlignment="1">
      <alignment horizontal="center" vertical="center" wrapText="1"/>
    </xf>
    <xf numFmtId="179" fontId="60" fillId="33" borderId="25" xfId="0" applyNumberFormat="1" applyFont="1" applyFill="1" applyBorder="1" applyAlignment="1">
      <alignment horizontal="center" vertical="center" wrapText="1"/>
    </xf>
    <xf numFmtId="177" fontId="60" fillId="33" borderId="26" xfId="0" applyNumberFormat="1" applyFont="1" applyFill="1" applyBorder="1" applyAlignment="1">
      <alignment horizontal="center" vertical="center" wrapText="1"/>
    </xf>
    <xf numFmtId="177" fontId="60" fillId="33" borderId="24" xfId="0" applyNumberFormat="1" applyFont="1" applyFill="1" applyBorder="1" applyAlignment="1">
      <alignment horizontal="center" vertical="center" wrapText="1"/>
    </xf>
    <xf numFmtId="176" fontId="60" fillId="33" borderId="25" xfId="0" applyNumberFormat="1" applyFont="1" applyFill="1" applyBorder="1" applyAlignment="1">
      <alignment horizontal="center" vertical="center" wrapText="1"/>
    </xf>
    <xf numFmtId="179" fontId="60" fillId="33" borderId="27" xfId="0" applyNumberFormat="1" applyFont="1" applyFill="1" applyBorder="1" applyAlignment="1">
      <alignment horizontal="center" vertical="center" wrapText="1"/>
    </xf>
    <xf numFmtId="176" fontId="60" fillId="33" borderId="25" xfId="0" applyNumberFormat="1" applyFont="1" applyFill="1" applyBorder="1" applyAlignment="1">
      <alignment horizontal="center" vertical="center"/>
    </xf>
    <xf numFmtId="49" fontId="60" fillId="33" borderId="28" xfId="0" applyNumberFormat="1" applyFont="1" applyFill="1" applyBorder="1" applyAlignment="1">
      <alignment horizontal="center" vertical="center" wrapText="1"/>
    </xf>
    <xf numFmtId="0" fontId="60" fillId="33" borderId="29" xfId="0" applyFont="1" applyFill="1" applyBorder="1" applyAlignment="1">
      <alignment horizontal="left" vertical="center" wrapText="1"/>
    </xf>
    <xf numFmtId="179" fontId="60" fillId="33" borderId="28" xfId="0" applyNumberFormat="1" applyFont="1" applyFill="1" applyBorder="1" applyAlignment="1">
      <alignment horizontal="center" vertical="center" wrapText="1"/>
    </xf>
    <xf numFmtId="179" fontId="60" fillId="33" borderId="30" xfId="0" applyNumberFormat="1" applyFont="1" applyFill="1" applyBorder="1" applyAlignment="1">
      <alignment horizontal="center" vertical="center" wrapText="1"/>
    </xf>
    <xf numFmtId="179" fontId="60" fillId="33" borderId="31" xfId="0" applyNumberFormat="1" applyFont="1" applyFill="1" applyBorder="1" applyAlignment="1">
      <alignment horizontal="center" vertical="center" wrapText="1"/>
    </xf>
    <xf numFmtId="177" fontId="60" fillId="33" borderId="32" xfId="0" applyNumberFormat="1" applyFont="1" applyFill="1" applyBorder="1" applyAlignment="1">
      <alignment horizontal="center" vertical="center" wrapText="1"/>
    </xf>
    <xf numFmtId="177" fontId="60" fillId="33" borderId="30" xfId="0" applyNumberFormat="1" applyFont="1" applyFill="1" applyBorder="1" applyAlignment="1">
      <alignment horizontal="center" vertical="center" wrapText="1"/>
    </xf>
    <xf numFmtId="176" fontId="60" fillId="33" borderId="31" xfId="0" applyNumberFormat="1" applyFont="1" applyFill="1" applyBorder="1" applyAlignment="1">
      <alignment horizontal="center" vertical="center" wrapText="1"/>
    </xf>
    <xf numFmtId="179" fontId="60" fillId="33" borderId="33" xfId="0" applyNumberFormat="1" applyFont="1" applyFill="1" applyBorder="1" applyAlignment="1">
      <alignment horizontal="center" vertical="center" wrapText="1"/>
    </xf>
    <xf numFmtId="176" fontId="60" fillId="33" borderId="31" xfId="0" applyNumberFormat="1" applyFont="1" applyFill="1" applyBorder="1" applyAlignment="1">
      <alignment horizontal="center" vertical="center"/>
    </xf>
    <xf numFmtId="4" fontId="60" fillId="33" borderId="29" xfId="0" applyNumberFormat="1" applyFont="1" applyFill="1" applyBorder="1" applyAlignment="1">
      <alignment horizontal="left" vertical="center" wrapText="1"/>
    </xf>
    <xf numFmtId="49" fontId="60" fillId="33" borderId="34" xfId="0" applyNumberFormat="1" applyFont="1" applyFill="1" applyBorder="1" applyAlignment="1">
      <alignment horizontal="center" vertical="center" wrapText="1"/>
    </xf>
    <xf numFmtId="4" fontId="60" fillId="33" borderId="35" xfId="0" applyNumberFormat="1" applyFont="1" applyFill="1" applyBorder="1" applyAlignment="1">
      <alignment horizontal="left" vertical="center" wrapText="1"/>
    </xf>
    <xf numFmtId="179" fontId="60" fillId="33" borderId="34" xfId="0" applyNumberFormat="1" applyFont="1" applyFill="1" applyBorder="1" applyAlignment="1">
      <alignment horizontal="center" vertical="center" wrapText="1"/>
    </xf>
    <xf numFmtId="179" fontId="60" fillId="33" borderId="10" xfId="0" applyNumberFormat="1" applyFont="1" applyFill="1" applyBorder="1" applyAlignment="1">
      <alignment horizontal="center" vertical="center" wrapText="1"/>
    </xf>
    <xf numFmtId="179" fontId="60" fillId="33" borderId="14" xfId="0" applyNumberFormat="1" applyFont="1" applyFill="1" applyBorder="1" applyAlignment="1">
      <alignment horizontal="center" vertical="center" wrapText="1"/>
    </xf>
    <xf numFmtId="177" fontId="60" fillId="33" borderId="19" xfId="0" applyNumberFormat="1" applyFont="1" applyFill="1" applyBorder="1" applyAlignment="1">
      <alignment horizontal="center" vertical="center" wrapText="1"/>
    </xf>
    <xf numFmtId="177" fontId="60" fillId="33" borderId="10" xfId="0" applyNumberFormat="1" applyFont="1" applyFill="1" applyBorder="1" applyAlignment="1">
      <alignment horizontal="center" vertical="center" wrapText="1"/>
    </xf>
    <xf numFmtId="176" fontId="60" fillId="33" borderId="14" xfId="0" applyNumberFormat="1" applyFont="1" applyFill="1" applyBorder="1" applyAlignment="1">
      <alignment horizontal="center" vertical="center" wrapText="1"/>
    </xf>
    <xf numFmtId="179" fontId="60" fillId="33" borderId="36" xfId="0" applyNumberFormat="1" applyFont="1" applyFill="1" applyBorder="1" applyAlignment="1">
      <alignment horizontal="center" vertical="center" wrapText="1"/>
    </xf>
    <xf numFmtId="176" fontId="60" fillId="33" borderId="14" xfId="0" applyNumberFormat="1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left" vertical="center" wrapText="1"/>
    </xf>
    <xf numFmtId="179" fontId="8" fillId="33" borderId="43" xfId="0" applyNumberFormat="1" applyFont="1" applyFill="1" applyBorder="1" applyAlignment="1">
      <alignment horizontal="center" vertical="center" wrapText="1"/>
    </xf>
    <xf numFmtId="179" fontId="4" fillId="33" borderId="45" xfId="0" applyNumberFormat="1" applyFont="1" applyFill="1" applyBorder="1" applyAlignment="1">
      <alignment horizontal="center" vertical="center" wrapText="1"/>
    </xf>
    <xf numFmtId="179" fontId="8" fillId="33" borderId="45" xfId="0" applyNumberFormat="1" applyFont="1" applyFill="1" applyBorder="1" applyAlignment="1">
      <alignment horizontal="center" vertical="center" wrapText="1"/>
    </xf>
    <xf numFmtId="179" fontId="8" fillId="33" borderId="46" xfId="0" applyNumberFormat="1" applyFont="1" applyFill="1" applyBorder="1" applyAlignment="1">
      <alignment horizontal="center" vertical="center" wrapText="1"/>
    </xf>
    <xf numFmtId="177" fontId="4" fillId="33" borderId="18" xfId="0" applyNumberFormat="1" applyFont="1" applyFill="1" applyBorder="1" applyAlignment="1">
      <alignment horizontal="center" vertical="center" wrapText="1"/>
    </xf>
    <xf numFmtId="177" fontId="4" fillId="33" borderId="45" xfId="0" applyNumberFormat="1" applyFont="1" applyFill="1" applyBorder="1" applyAlignment="1">
      <alignment horizontal="center" vertical="center" wrapText="1"/>
    </xf>
    <xf numFmtId="179" fontId="8" fillId="33" borderId="47" xfId="0" applyNumberFormat="1" applyFont="1" applyFill="1" applyBorder="1" applyAlignment="1">
      <alignment horizontal="center" vertical="center" wrapText="1"/>
    </xf>
    <xf numFmtId="177" fontId="4" fillId="33" borderId="45" xfId="0" applyNumberFormat="1" applyFont="1" applyFill="1" applyBorder="1" applyAlignment="1">
      <alignment horizontal="center" vertical="center"/>
    </xf>
    <xf numFmtId="177" fontId="10" fillId="33" borderId="24" xfId="0" applyNumberFormat="1" applyFont="1" applyFill="1" applyBorder="1" applyAlignment="1">
      <alignment horizontal="center" vertical="center"/>
    </xf>
    <xf numFmtId="0" fontId="4" fillId="33" borderId="29" xfId="53" applyFont="1" applyFill="1" applyBorder="1" applyAlignment="1">
      <alignment horizontal="left" vertical="center" wrapText="1"/>
      <protection/>
    </xf>
    <xf numFmtId="179" fontId="9" fillId="33" borderId="30" xfId="0" applyNumberFormat="1" applyFont="1" applyFill="1" applyBorder="1" applyAlignment="1">
      <alignment horizontal="center" vertical="center"/>
    </xf>
    <xf numFmtId="179" fontId="10" fillId="33" borderId="28" xfId="0" applyNumberFormat="1" applyFont="1" applyFill="1" applyBorder="1" applyAlignment="1">
      <alignment horizontal="center" vertical="center"/>
    </xf>
    <xf numFmtId="179" fontId="10" fillId="33" borderId="30" xfId="0" applyNumberFormat="1" applyFont="1" applyFill="1" applyBorder="1" applyAlignment="1">
      <alignment horizontal="center" vertical="center"/>
    </xf>
    <xf numFmtId="179" fontId="10" fillId="33" borderId="31" xfId="0" applyNumberFormat="1" applyFont="1" applyFill="1" applyBorder="1" applyAlignment="1">
      <alignment horizontal="center" vertical="center"/>
    </xf>
    <xf numFmtId="177" fontId="10" fillId="33" borderId="32" xfId="0" applyNumberFormat="1" applyFont="1" applyFill="1" applyBorder="1" applyAlignment="1">
      <alignment horizontal="center" vertical="center"/>
    </xf>
    <xf numFmtId="177" fontId="10" fillId="33" borderId="30" xfId="0" applyNumberFormat="1" applyFont="1" applyFill="1" applyBorder="1" applyAlignment="1">
      <alignment horizontal="center" vertical="center"/>
    </xf>
    <xf numFmtId="179" fontId="10" fillId="33" borderId="33" xfId="0" applyNumberFormat="1" applyFont="1" applyFill="1" applyBorder="1" applyAlignment="1">
      <alignment horizontal="center" vertical="center"/>
    </xf>
    <xf numFmtId="176" fontId="4" fillId="33" borderId="11" xfId="0" applyNumberFormat="1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left" vertical="center" wrapText="1"/>
    </xf>
    <xf numFmtId="49" fontId="20" fillId="33" borderId="22" xfId="0" applyNumberFormat="1" applyFont="1" applyFill="1" applyBorder="1" applyAlignment="1">
      <alignment horizontal="center" vertical="center" wrapText="1"/>
    </xf>
    <xf numFmtId="179" fontId="8" fillId="33" borderId="24" xfId="0" applyNumberFormat="1" applyFont="1" applyFill="1" applyBorder="1" applyAlignment="1">
      <alignment horizontal="center" vertical="center" wrapText="1"/>
    </xf>
    <xf numFmtId="177" fontId="8" fillId="33" borderId="26" xfId="0" applyNumberFormat="1" applyFont="1" applyFill="1" applyBorder="1" applyAlignment="1">
      <alignment horizontal="center" vertical="center" wrapText="1"/>
    </xf>
    <xf numFmtId="177" fontId="8" fillId="33" borderId="24" xfId="0" applyNumberFormat="1" applyFont="1" applyFill="1" applyBorder="1" applyAlignment="1">
      <alignment horizontal="center" vertical="center" wrapText="1"/>
    </xf>
    <xf numFmtId="179" fontId="8" fillId="33" borderId="30" xfId="0" applyNumberFormat="1" applyFont="1" applyFill="1" applyBorder="1" applyAlignment="1">
      <alignment horizontal="center" vertical="center" wrapText="1"/>
    </xf>
    <xf numFmtId="177" fontId="8" fillId="33" borderId="32" xfId="0" applyNumberFormat="1" applyFont="1" applyFill="1" applyBorder="1" applyAlignment="1">
      <alignment horizontal="center" vertical="center" wrapText="1"/>
    </xf>
    <xf numFmtId="177" fontId="8" fillId="33" borderId="30" xfId="0" applyNumberFormat="1" applyFont="1" applyFill="1" applyBorder="1" applyAlignment="1">
      <alignment horizontal="center" vertical="center" wrapText="1"/>
    </xf>
    <xf numFmtId="49" fontId="10" fillId="33" borderId="28" xfId="0" applyNumberFormat="1" applyFont="1" applyFill="1" applyBorder="1" applyAlignment="1">
      <alignment horizontal="center" vertical="center" wrapText="1"/>
    </xf>
    <xf numFmtId="179" fontId="8" fillId="33" borderId="10" xfId="0" applyNumberFormat="1" applyFont="1" applyFill="1" applyBorder="1" applyAlignment="1">
      <alignment horizontal="center" vertical="center" wrapText="1"/>
    </xf>
    <xf numFmtId="177" fontId="8" fillId="33" borderId="19" xfId="0" applyNumberFormat="1" applyFont="1" applyFill="1" applyBorder="1" applyAlignment="1">
      <alignment horizontal="center" vertical="center" wrapText="1"/>
    </xf>
    <xf numFmtId="177" fontId="8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" fontId="8" fillId="33" borderId="20" xfId="0" applyNumberFormat="1" applyFont="1" applyFill="1" applyBorder="1" applyAlignment="1">
      <alignment horizontal="left" vertical="center" wrapText="1"/>
    </xf>
    <xf numFmtId="4" fontId="4" fillId="33" borderId="23" xfId="0" applyNumberFormat="1" applyFont="1" applyFill="1" applyBorder="1" applyAlignment="1">
      <alignment horizontal="left" vertical="center" wrapText="1"/>
    </xf>
    <xf numFmtId="0" fontId="8" fillId="33" borderId="20" xfId="0" applyNumberFormat="1" applyFont="1" applyFill="1" applyBorder="1" applyAlignment="1">
      <alignment horizontal="left" vertical="center" wrapText="1"/>
    </xf>
    <xf numFmtId="179" fontId="4" fillId="33" borderId="11" xfId="0" applyNumberFormat="1" applyFont="1" applyFill="1" applyBorder="1" applyAlignment="1">
      <alignment horizontal="center" vertical="center" wrapText="1"/>
    </xf>
    <xf numFmtId="177" fontId="4" fillId="33" borderId="15" xfId="0" applyNumberFormat="1" applyFont="1" applyFill="1" applyBorder="1" applyAlignment="1">
      <alignment horizontal="center" vertical="center" wrapText="1"/>
    </xf>
    <xf numFmtId="179" fontId="4" fillId="33" borderId="13" xfId="0" applyNumberFormat="1" applyFont="1" applyFill="1" applyBorder="1" applyAlignment="1">
      <alignment horizontal="center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0" fontId="4" fillId="33" borderId="49" xfId="0" applyNumberFormat="1" applyFont="1" applyFill="1" applyBorder="1" applyAlignment="1">
      <alignment horizontal="left" vertical="center" wrapText="1"/>
    </xf>
    <xf numFmtId="179" fontId="4" fillId="33" borderId="48" xfId="0" applyNumberFormat="1" applyFont="1" applyFill="1" applyBorder="1" applyAlignment="1">
      <alignment horizontal="center" vertical="center" wrapText="1"/>
    </xf>
    <xf numFmtId="179" fontId="4" fillId="33" borderId="50" xfId="0" applyNumberFormat="1" applyFont="1" applyFill="1" applyBorder="1" applyAlignment="1">
      <alignment horizontal="center" vertical="center" wrapText="1"/>
    </xf>
    <xf numFmtId="179" fontId="4" fillId="33" borderId="51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50" xfId="0" applyNumberFormat="1" applyFont="1" applyFill="1" applyBorder="1" applyAlignment="1">
      <alignment horizontal="center" vertical="center" wrapText="1"/>
    </xf>
    <xf numFmtId="176" fontId="4" fillId="33" borderId="51" xfId="0" applyNumberFormat="1" applyFont="1" applyFill="1" applyBorder="1" applyAlignment="1">
      <alignment horizontal="center" vertical="center" wrapText="1"/>
    </xf>
    <xf numFmtId="179" fontId="4" fillId="33" borderId="52" xfId="0" applyNumberFormat="1" applyFont="1" applyFill="1" applyBorder="1" applyAlignment="1">
      <alignment horizontal="center" vertical="center" wrapText="1"/>
    </xf>
    <xf numFmtId="176" fontId="4" fillId="33" borderId="51" xfId="0" applyNumberFormat="1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wrapText="1"/>
    </xf>
    <xf numFmtId="176" fontId="8" fillId="33" borderId="31" xfId="0" applyNumberFormat="1" applyFont="1" applyFill="1" applyBorder="1" applyAlignment="1">
      <alignment horizontal="center" vertical="center" wrapText="1"/>
    </xf>
    <xf numFmtId="0" fontId="4" fillId="33" borderId="29" xfId="42" applyFont="1" applyFill="1" applyBorder="1" applyAlignment="1" applyProtection="1">
      <alignment horizontal="left" vertical="top" wrapText="1"/>
      <protection/>
    </xf>
    <xf numFmtId="0" fontId="4" fillId="33" borderId="35" xfId="0" applyFont="1" applyFill="1" applyBorder="1" applyAlignment="1">
      <alignment horizontal="left" vertical="top" wrapText="1"/>
    </xf>
    <xf numFmtId="176" fontId="8" fillId="33" borderId="14" xfId="0" applyNumberFormat="1" applyFont="1" applyFill="1" applyBorder="1" applyAlignment="1">
      <alignment horizontal="center" vertical="center" wrapText="1"/>
    </xf>
    <xf numFmtId="0" fontId="4" fillId="33" borderId="35" xfId="0" applyNumberFormat="1" applyFont="1" applyFill="1" applyBorder="1" applyAlignment="1" applyProtection="1">
      <alignment horizontal="left" vertical="top" wrapText="1"/>
      <protection/>
    </xf>
    <xf numFmtId="0" fontId="8" fillId="33" borderId="20" xfId="53" applyFont="1" applyFill="1" applyBorder="1" applyAlignment="1">
      <alignment horizontal="left" vertical="center" wrapText="1"/>
      <protection/>
    </xf>
    <xf numFmtId="179" fontId="8" fillId="33" borderId="12" xfId="0" applyNumberFormat="1" applyFont="1" applyFill="1" applyBorder="1" applyAlignment="1">
      <alignment horizontal="center" vertical="center"/>
    </xf>
    <xf numFmtId="179" fontId="8" fillId="33" borderId="13" xfId="0" applyNumberFormat="1" applyFont="1" applyFill="1" applyBorder="1" applyAlignment="1">
      <alignment horizontal="center" vertical="center"/>
    </xf>
    <xf numFmtId="179" fontId="8" fillId="33" borderId="11" xfId="0" applyNumberFormat="1" applyFont="1" applyFill="1" applyBorder="1" applyAlignment="1">
      <alignment horizontal="center" vertical="center"/>
    </xf>
    <xf numFmtId="177" fontId="4" fillId="33" borderId="15" xfId="0" applyNumberFormat="1" applyFont="1" applyFill="1" applyBorder="1" applyAlignment="1">
      <alignment horizontal="center" vertical="center"/>
    </xf>
    <xf numFmtId="179" fontId="8" fillId="33" borderId="21" xfId="0" applyNumberFormat="1" applyFont="1" applyFill="1" applyBorder="1" applyAlignment="1">
      <alignment horizontal="center" vertical="center"/>
    </xf>
    <xf numFmtId="189" fontId="4" fillId="33" borderId="0" xfId="0" applyNumberFormat="1" applyFont="1" applyFill="1" applyBorder="1" applyAlignment="1">
      <alignment/>
    </xf>
    <xf numFmtId="49" fontId="10" fillId="33" borderId="22" xfId="0" applyNumberFormat="1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/>
    </xf>
    <xf numFmtId="179" fontId="4" fillId="33" borderId="31" xfId="0" applyNumberFormat="1" applyFont="1" applyFill="1" applyBorder="1" applyAlignment="1">
      <alignment vertical="center"/>
    </xf>
    <xf numFmtId="177" fontId="4" fillId="33" borderId="32" xfId="0" applyNumberFormat="1" applyFont="1" applyFill="1" applyBorder="1" applyAlignment="1">
      <alignment vertical="center"/>
    </xf>
    <xf numFmtId="179" fontId="4" fillId="33" borderId="30" xfId="0" applyNumberFormat="1" applyFont="1" applyFill="1" applyBorder="1" applyAlignment="1">
      <alignment vertical="center"/>
    </xf>
    <xf numFmtId="177" fontId="4" fillId="33" borderId="30" xfId="0" applyNumberFormat="1" applyFont="1" applyFill="1" applyBorder="1" applyAlignment="1">
      <alignment vertical="center"/>
    </xf>
    <xf numFmtId="176" fontId="10" fillId="33" borderId="31" xfId="0" applyNumberFormat="1" applyFont="1" applyFill="1" applyBorder="1" applyAlignment="1">
      <alignment horizontal="center" vertical="center" wrapText="1"/>
    </xf>
    <xf numFmtId="176" fontId="10" fillId="33" borderId="31" xfId="0" applyNumberFormat="1" applyFont="1" applyFill="1" applyBorder="1" applyAlignment="1">
      <alignment horizontal="center" vertical="center"/>
    </xf>
    <xf numFmtId="177" fontId="10" fillId="33" borderId="30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vertical="center" wrapText="1"/>
    </xf>
    <xf numFmtId="0" fontId="10" fillId="33" borderId="29" xfId="0" applyNumberFormat="1" applyFont="1" applyFill="1" applyBorder="1" applyAlignment="1">
      <alignment horizontal="left" vertical="center" wrapText="1"/>
    </xf>
    <xf numFmtId="177" fontId="4" fillId="33" borderId="32" xfId="0" applyNumberFormat="1" applyFont="1" applyFill="1" applyBorder="1" applyAlignment="1">
      <alignment vertical="center" wrapText="1"/>
    </xf>
    <xf numFmtId="0" fontId="4" fillId="33" borderId="29" xfId="0" applyNumberFormat="1" applyFont="1" applyFill="1" applyBorder="1" applyAlignment="1">
      <alignment horizontal="left" vertical="center" wrapText="1"/>
    </xf>
    <xf numFmtId="177" fontId="10" fillId="33" borderId="32" xfId="0" applyNumberFormat="1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left" vertical="center" wrapText="1"/>
    </xf>
    <xf numFmtId="0" fontId="4" fillId="33" borderId="35" xfId="0" applyNumberFormat="1" applyFont="1" applyFill="1" applyBorder="1" applyAlignment="1">
      <alignment horizontal="left" vertical="center" wrapText="1"/>
    </xf>
    <xf numFmtId="177" fontId="4" fillId="33" borderId="18" xfId="0" applyNumberFormat="1" applyFont="1" applyFill="1" applyBorder="1" applyAlignment="1">
      <alignment horizontal="center" vertical="center"/>
    </xf>
    <xf numFmtId="179" fontId="10" fillId="33" borderId="22" xfId="0" applyNumberFormat="1" applyFont="1" applyFill="1" applyBorder="1" applyAlignment="1">
      <alignment horizontal="center" vertical="center"/>
    </xf>
    <xf numFmtId="179" fontId="10" fillId="33" borderId="24" xfId="0" applyNumberFormat="1" applyFont="1" applyFill="1" applyBorder="1" applyAlignment="1">
      <alignment horizontal="center" vertical="center"/>
    </xf>
    <xf numFmtId="179" fontId="10" fillId="33" borderId="25" xfId="0" applyNumberFormat="1" applyFont="1" applyFill="1" applyBorder="1" applyAlignment="1">
      <alignment horizontal="center" vertical="center"/>
    </xf>
    <xf numFmtId="177" fontId="10" fillId="33" borderId="26" xfId="0" applyNumberFormat="1" applyFont="1" applyFill="1" applyBorder="1" applyAlignment="1">
      <alignment horizontal="center" vertical="center"/>
    </xf>
    <xf numFmtId="179" fontId="10" fillId="33" borderId="27" xfId="0" applyNumberFormat="1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left" vertical="top" wrapText="1"/>
    </xf>
    <xf numFmtId="179" fontId="8" fillId="33" borderId="30" xfId="53" applyNumberFormat="1" applyFont="1" applyFill="1" applyBorder="1" applyAlignment="1">
      <alignment horizontal="center" vertical="center" wrapText="1"/>
      <protection/>
    </xf>
    <xf numFmtId="179" fontId="4" fillId="33" borderId="31" xfId="53" applyNumberFormat="1" applyFont="1" applyFill="1" applyBorder="1" applyAlignment="1">
      <alignment horizontal="center" vertical="center" wrapText="1"/>
      <protection/>
    </xf>
    <xf numFmtId="177" fontId="8" fillId="33" borderId="32" xfId="53" applyNumberFormat="1" applyFont="1" applyFill="1" applyBorder="1" applyAlignment="1">
      <alignment horizontal="center" vertical="center" wrapText="1"/>
      <protection/>
    </xf>
    <xf numFmtId="179" fontId="4" fillId="33" borderId="30" xfId="53" applyNumberFormat="1" applyFont="1" applyFill="1" applyBorder="1" applyAlignment="1">
      <alignment horizontal="center" vertical="center" wrapText="1"/>
      <protection/>
    </xf>
    <xf numFmtId="177" fontId="8" fillId="33" borderId="30" xfId="53" applyNumberFormat="1" applyFont="1" applyFill="1" applyBorder="1" applyAlignment="1">
      <alignment horizontal="center" vertical="center" wrapText="1"/>
      <protection/>
    </xf>
    <xf numFmtId="49" fontId="10" fillId="33" borderId="28" xfId="0" applyNumberFormat="1" applyFont="1" applyFill="1" applyBorder="1" applyAlignment="1">
      <alignment horizontal="center" vertical="center"/>
    </xf>
    <xf numFmtId="0" fontId="19" fillId="33" borderId="29" xfId="0" applyFont="1" applyFill="1" applyBorder="1" applyAlignment="1">
      <alignment horizontal="left" vertical="top" wrapText="1"/>
    </xf>
    <xf numFmtId="49" fontId="4" fillId="33" borderId="34" xfId="0" applyNumberFormat="1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left" vertical="top" wrapText="1"/>
    </xf>
    <xf numFmtId="179" fontId="4" fillId="33" borderId="34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4" fillId="33" borderId="14" xfId="0" applyNumberFormat="1" applyFont="1" applyFill="1" applyBorder="1" applyAlignment="1">
      <alignment horizontal="center" vertical="center"/>
    </xf>
    <xf numFmtId="177" fontId="4" fillId="33" borderId="19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/>
    </xf>
    <xf numFmtId="179" fontId="4" fillId="33" borderId="36" xfId="0" applyNumberFormat="1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left" vertical="top" wrapText="1"/>
    </xf>
    <xf numFmtId="0" fontId="16" fillId="33" borderId="30" xfId="0" applyFont="1" applyFill="1" applyBorder="1" applyAlignment="1">
      <alignment horizontal="left" vertical="top" wrapText="1"/>
    </xf>
    <xf numFmtId="0" fontId="4" fillId="33" borderId="35" xfId="53" applyFont="1" applyFill="1" applyBorder="1" applyAlignment="1">
      <alignment horizontal="left" vertical="center" wrapText="1"/>
      <protection/>
    </xf>
    <xf numFmtId="0" fontId="5" fillId="33" borderId="12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179" fontId="8" fillId="33" borderId="15" xfId="0" applyNumberFormat="1" applyFont="1" applyFill="1" applyBorder="1" applyAlignment="1">
      <alignment horizontal="center" vertical="center"/>
    </xf>
    <xf numFmtId="49" fontId="8" fillId="33" borderId="22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left" vertical="center" wrapText="1"/>
    </xf>
    <xf numFmtId="179" fontId="8" fillId="33" borderId="22" xfId="0" applyNumberFormat="1" applyFont="1" applyFill="1" applyBorder="1" applyAlignment="1">
      <alignment horizontal="center" vertical="center" wrapText="1"/>
    </xf>
    <xf numFmtId="179" fontId="8" fillId="33" borderId="25" xfId="0" applyNumberFormat="1" applyFont="1" applyFill="1" applyBorder="1" applyAlignment="1">
      <alignment horizontal="center" vertical="center" wrapText="1"/>
    </xf>
    <xf numFmtId="176" fontId="8" fillId="33" borderId="25" xfId="0" applyNumberFormat="1" applyFont="1" applyFill="1" applyBorder="1" applyAlignment="1">
      <alignment horizontal="center" vertical="center" wrapText="1"/>
    </xf>
    <xf numFmtId="179" fontId="8" fillId="33" borderId="27" xfId="0" applyNumberFormat="1" applyFont="1" applyFill="1" applyBorder="1" applyAlignment="1">
      <alignment horizontal="center" vertical="center" wrapText="1"/>
    </xf>
    <xf numFmtId="176" fontId="8" fillId="33" borderId="25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 wrapText="1"/>
    </xf>
    <xf numFmtId="0" fontId="17" fillId="33" borderId="38" xfId="0" applyFont="1" applyFill="1" applyBorder="1" applyAlignment="1">
      <alignment horizontal="left" vertical="center" wrapText="1"/>
    </xf>
    <xf numFmtId="177" fontId="8" fillId="33" borderId="47" xfId="0" applyNumberFormat="1" applyFont="1" applyFill="1" applyBorder="1" applyAlignment="1">
      <alignment horizontal="center" vertical="center"/>
    </xf>
    <xf numFmtId="179" fontId="8" fillId="33" borderId="39" xfId="0" applyNumberFormat="1" applyFont="1" applyFill="1" applyBorder="1" applyAlignment="1">
      <alignment horizontal="center" vertical="center"/>
    </xf>
    <xf numFmtId="177" fontId="4" fillId="33" borderId="33" xfId="0" applyNumberFormat="1" applyFont="1" applyFill="1" applyBorder="1" applyAlignment="1">
      <alignment horizontal="center" vertical="center"/>
    </xf>
    <xf numFmtId="179" fontId="4" fillId="33" borderId="53" xfId="0" applyNumberFormat="1" applyFont="1" applyFill="1" applyBorder="1" applyAlignment="1">
      <alignment horizontal="center" vertical="center"/>
    </xf>
    <xf numFmtId="177" fontId="4" fillId="33" borderId="21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4" fillId="0" borderId="48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673F8B5040E5BC98850309FCF2F0199D1D60DC9B3820AC714E3357F9F37lAJ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8"/>
  <sheetViews>
    <sheetView tabSelected="1" view="pageBreakPreview" zoomScale="90" zoomScaleSheetLayoutView="90" zoomScalePageLayoutView="0" workbookViewId="0" topLeftCell="A1">
      <pane ySplit="7" topLeftCell="A8" activePane="bottomLeft" state="frozen"/>
      <selection pane="topLeft" activeCell="A1" sqref="A1"/>
      <selection pane="bottomLeft" activeCell="P76" sqref="P76"/>
    </sheetView>
  </sheetViews>
  <sheetFormatPr defaultColWidth="9.125" defaultRowHeight="12.75"/>
  <cols>
    <col min="1" max="1" width="3.50390625" style="1" customWidth="1"/>
    <col min="2" max="2" width="22.25390625" style="20" customWidth="1"/>
    <col min="3" max="3" width="11.75390625" style="1" customWidth="1"/>
    <col min="4" max="4" width="10.875" style="1" customWidth="1"/>
    <col min="5" max="5" width="11.75390625" style="1" customWidth="1"/>
    <col min="6" max="6" width="11.00390625" style="1" customWidth="1"/>
    <col min="7" max="7" width="4.50390625" style="1" hidden="1" customWidth="1"/>
    <col min="8" max="8" width="11.75390625" style="1" customWidth="1"/>
    <col min="9" max="9" width="10.50390625" style="1" customWidth="1"/>
    <col min="10" max="10" width="11.50390625" style="1" customWidth="1"/>
    <col min="11" max="11" width="10.25390625" style="1" customWidth="1"/>
    <col min="12" max="12" width="4.25390625" style="1" hidden="1" customWidth="1"/>
    <col min="13" max="13" width="7.25390625" style="1" customWidth="1"/>
    <col min="14" max="14" width="11.75390625" style="1" customWidth="1"/>
    <col min="15" max="15" width="10.50390625" style="1" customWidth="1"/>
    <col min="16" max="16" width="11.875" style="1" customWidth="1"/>
    <col min="17" max="17" width="10.50390625" style="1" customWidth="1"/>
    <col min="18" max="18" width="4.125" style="1" hidden="1" customWidth="1"/>
    <col min="19" max="19" width="7.75390625" style="1" customWidth="1"/>
    <col min="20" max="16384" width="9.125" style="1" customWidth="1"/>
  </cols>
  <sheetData>
    <row r="1" spans="1:19" ht="13.5">
      <c r="A1" s="325" t="s">
        <v>210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12"/>
    </row>
    <row r="2" spans="1:19" ht="13.5">
      <c r="A2" s="325" t="s">
        <v>214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12"/>
    </row>
    <row r="3" spans="1:19" ht="13.5">
      <c r="A3" s="325" t="s">
        <v>358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12"/>
    </row>
    <row r="4" spans="1:19" ht="8.25" customHeight="1" thickBot="1">
      <c r="A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</row>
    <row r="5" spans="1:19" ht="24.75" customHeight="1">
      <c r="A5" s="326" t="s">
        <v>211</v>
      </c>
      <c r="B5" s="328" t="s">
        <v>133</v>
      </c>
      <c r="C5" s="331" t="s">
        <v>248</v>
      </c>
      <c r="D5" s="332"/>
      <c r="E5" s="332"/>
      <c r="F5" s="332"/>
      <c r="G5" s="333"/>
      <c r="H5" s="320" t="s">
        <v>9</v>
      </c>
      <c r="I5" s="321"/>
      <c r="J5" s="321"/>
      <c r="K5" s="321"/>
      <c r="L5" s="321"/>
      <c r="M5" s="322" t="s">
        <v>28</v>
      </c>
      <c r="N5" s="320" t="s">
        <v>11</v>
      </c>
      <c r="O5" s="321"/>
      <c r="P5" s="321"/>
      <c r="Q5" s="321"/>
      <c r="R5" s="321"/>
      <c r="S5" s="313" t="s">
        <v>28</v>
      </c>
    </row>
    <row r="6" spans="1:19" ht="18.75" customHeight="1">
      <c r="A6" s="327"/>
      <c r="B6" s="329"/>
      <c r="C6" s="317" t="s">
        <v>195</v>
      </c>
      <c r="D6" s="334" t="s">
        <v>212</v>
      </c>
      <c r="E6" s="335"/>
      <c r="F6" s="335"/>
      <c r="G6" s="336"/>
      <c r="H6" s="316" t="s">
        <v>195</v>
      </c>
      <c r="I6" s="318" t="s">
        <v>212</v>
      </c>
      <c r="J6" s="319"/>
      <c r="K6" s="319"/>
      <c r="L6" s="319"/>
      <c r="M6" s="323"/>
      <c r="N6" s="316" t="s">
        <v>195</v>
      </c>
      <c r="O6" s="318" t="s">
        <v>212</v>
      </c>
      <c r="P6" s="319"/>
      <c r="Q6" s="319"/>
      <c r="R6" s="319"/>
      <c r="S6" s="314"/>
    </row>
    <row r="7" spans="1:19" ht="75" customHeight="1" thickBot="1">
      <c r="A7" s="327"/>
      <c r="B7" s="330"/>
      <c r="C7" s="337"/>
      <c r="D7" s="11" t="s">
        <v>164</v>
      </c>
      <c r="E7" s="11" t="s">
        <v>165</v>
      </c>
      <c r="F7" s="11" t="s">
        <v>194</v>
      </c>
      <c r="G7" s="19" t="s">
        <v>209</v>
      </c>
      <c r="H7" s="317"/>
      <c r="I7" s="11" t="s">
        <v>164</v>
      </c>
      <c r="J7" s="11" t="s">
        <v>165</v>
      </c>
      <c r="K7" s="11" t="s">
        <v>208</v>
      </c>
      <c r="L7" s="11" t="s">
        <v>209</v>
      </c>
      <c r="M7" s="324"/>
      <c r="N7" s="317"/>
      <c r="O7" s="11" t="s">
        <v>164</v>
      </c>
      <c r="P7" s="11" t="s">
        <v>165</v>
      </c>
      <c r="Q7" s="11" t="s">
        <v>208</v>
      </c>
      <c r="R7" s="11" t="s">
        <v>209</v>
      </c>
      <c r="S7" s="315"/>
    </row>
    <row r="8" spans="1:19" s="18" customFormat="1" ht="15" customHeight="1" thickBot="1">
      <c r="A8" s="24" t="s">
        <v>196</v>
      </c>
      <c r="B8" s="23">
        <v>2</v>
      </c>
      <c r="C8" s="14">
        <v>3</v>
      </c>
      <c r="D8" s="15">
        <v>4</v>
      </c>
      <c r="E8" s="15">
        <v>5</v>
      </c>
      <c r="F8" s="13">
        <v>6</v>
      </c>
      <c r="G8" s="42">
        <v>7</v>
      </c>
      <c r="H8" s="14">
        <v>7</v>
      </c>
      <c r="I8" s="15">
        <v>8</v>
      </c>
      <c r="J8" s="15">
        <v>9</v>
      </c>
      <c r="K8" s="15">
        <v>10</v>
      </c>
      <c r="L8" s="15">
        <v>12</v>
      </c>
      <c r="M8" s="13">
        <v>11</v>
      </c>
      <c r="N8" s="14">
        <v>12</v>
      </c>
      <c r="O8" s="15">
        <v>13</v>
      </c>
      <c r="P8" s="15">
        <v>14</v>
      </c>
      <c r="Q8" s="15">
        <v>15</v>
      </c>
      <c r="R8" s="16">
        <v>18</v>
      </c>
      <c r="S8" s="17">
        <v>16</v>
      </c>
    </row>
    <row r="9" spans="1:19" s="45" customFormat="1" ht="126.75" thickBot="1">
      <c r="A9" s="95" t="s">
        <v>196</v>
      </c>
      <c r="B9" s="54" t="s">
        <v>250</v>
      </c>
      <c r="C9" s="55">
        <f>C10+C13</f>
        <v>14953.19</v>
      </c>
      <c r="D9" s="56"/>
      <c r="E9" s="56"/>
      <c r="F9" s="57">
        <f>F10+F13</f>
        <v>14953.19</v>
      </c>
      <c r="G9" s="58"/>
      <c r="H9" s="55">
        <f>H10+H13</f>
        <v>10381.018999999998</v>
      </c>
      <c r="I9" s="56"/>
      <c r="J9" s="56"/>
      <c r="K9" s="56">
        <f>K10+K13</f>
        <v>10381.018999999998</v>
      </c>
      <c r="L9" s="59"/>
      <c r="M9" s="60">
        <f>H9/C9*100</f>
        <v>69.42344075076956</v>
      </c>
      <c r="N9" s="61">
        <f>P9+Q9</f>
        <v>9581.016</v>
      </c>
      <c r="O9" s="56"/>
      <c r="P9" s="56"/>
      <c r="Q9" s="56">
        <f>Q10+Q13</f>
        <v>9581.016</v>
      </c>
      <c r="R9" s="96"/>
      <c r="S9" s="63">
        <f>N9/C9*100</f>
        <v>64.07339169769126</v>
      </c>
    </row>
    <row r="10" spans="1:20" s="45" customFormat="1" ht="34.5">
      <c r="A10" s="97" t="s">
        <v>219</v>
      </c>
      <c r="B10" s="98" t="s">
        <v>226</v>
      </c>
      <c r="C10" s="99">
        <f>C11+C12</f>
        <v>13135.472</v>
      </c>
      <c r="D10" s="100"/>
      <c r="E10" s="100"/>
      <c r="F10" s="101">
        <f>F11+F12</f>
        <v>13135.472</v>
      </c>
      <c r="G10" s="102"/>
      <c r="H10" s="99">
        <f>H11+H12</f>
        <v>9119.502999999999</v>
      </c>
      <c r="I10" s="100"/>
      <c r="J10" s="100"/>
      <c r="K10" s="100">
        <f>K11+K12</f>
        <v>9119.502999999999</v>
      </c>
      <c r="L10" s="103"/>
      <c r="M10" s="71">
        <f>H10/C10*100</f>
        <v>69.42653450138677</v>
      </c>
      <c r="N10" s="104">
        <f>N11+N12</f>
        <v>8432.628999999999</v>
      </c>
      <c r="O10" s="100"/>
      <c r="P10" s="100"/>
      <c r="Q10" s="100">
        <f>Q11+Q12</f>
        <v>8432.628999999999</v>
      </c>
      <c r="R10" s="105"/>
      <c r="S10" s="73">
        <f aca="true" t="shared" si="0" ref="S10:S85">N10/C10*100</f>
        <v>64.19738095441107</v>
      </c>
      <c r="T10" s="46"/>
    </row>
    <row r="11" spans="1:20" s="45" customFormat="1" ht="34.5">
      <c r="A11" s="106" t="s">
        <v>196</v>
      </c>
      <c r="B11" s="75" t="s">
        <v>237</v>
      </c>
      <c r="C11" s="76">
        <f>E11+F11</f>
        <v>12616.464</v>
      </c>
      <c r="D11" s="77"/>
      <c r="E11" s="77"/>
      <c r="F11" s="78">
        <v>12616.464</v>
      </c>
      <c r="G11" s="79"/>
      <c r="H11" s="76">
        <f>J11+K11</f>
        <v>9059.944</v>
      </c>
      <c r="I11" s="77"/>
      <c r="J11" s="77"/>
      <c r="K11" s="77">
        <v>9059.944</v>
      </c>
      <c r="L11" s="80"/>
      <c r="M11" s="81">
        <f aca="true" t="shared" si="1" ref="M11:M85">H11/C11*100</f>
        <v>71.8104850931291</v>
      </c>
      <c r="N11" s="82">
        <f>Q11</f>
        <v>8373.07</v>
      </c>
      <c r="O11" s="77"/>
      <c r="P11" s="77"/>
      <c r="Q11" s="77">
        <v>8373.07</v>
      </c>
      <c r="R11" s="107"/>
      <c r="S11" s="83">
        <f t="shared" si="0"/>
        <v>66.36621798310524</v>
      </c>
      <c r="T11" s="46"/>
    </row>
    <row r="12" spans="1:20" s="45" customFormat="1" ht="34.5">
      <c r="A12" s="106" t="s">
        <v>197</v>
      </c>
      <c r="B12" s="75" t="s">
        <v>215</v>
      </c>
      <c r="C12" s="76">
        <f>E12+F12</f>
        <v>519.008</v>
      </c>
      <c r="D12" s="77"/>
      <c r="E12" s="77"/>
      <c r="F12" s="78">
        <v>519.008</v>
      </c>
      <c r="G12" s="79"/>
      <c r="H12" s="76">
        <f>J12+K12</f>
        <v>59.559</v>
      </c>
      <c r="I12" s="77"/>
      <c r="J12" s="77"/>
      <c r="K12" s="77">
        <v>59.559</v>
      </c>
      <c r="L12" s="80"/>
      <c r="M12" s="81">
        <f t="shared" si="1"/>
        <v>11.475545656328997</v>
      </c>
      <c r="N12" s="82">
        <f>Q12</f>
        <v>59.559</v>
      </c>
      <c r="O12" s="77"/>
      <c r="P12" s="77"/>
      <c r="Q12" s="77">
        <v>59.559</v>
      </c>
      <c r="R12" s="107"/>
      <c r="S12" s="83">
        <f t="shared" si="0"/>
        <v>11.475545656328997</v>
      </c>
      <c r="T12" s="46"/>
    </row>
    <row r="13" spans="1:20" s="45" customFormat="1" ht="129" customHeight="1">
      <c r="A13" s="106" t="s">
        <v>220</v>
      </c>
      <c r="B13" s="108" t="s">
        <v>225</v>
      </c>
      <c r="C13" s="109">
        <f>C14</f>
        <v>1817.718</v>
      </c>
      <c r="D13" s="110"/>
      <c r="E13" s="77"/>
      <c r="F13" s="111">
        <f>F14</f>
        <v>1817.718</v>
      </c>
      <c r="G13" s="79"/>
      <c r="H13" s="109">
        <f>J13+K13</f>
        <v>1261.516</v>
      </c>
      <c r="I13" s="110"/>
      <c r="J13" s="110"/>
      <c r="K13" s="110">
        <f>K14</f>
        <v>1261.516</v>
      </c>
      <c r="L13" s="80"/>
      <c r="M13" s="81">
        <f t="shared" si="1"/>
        <v>69.40108421658366</v>
      </c>
      <c r="N13" s="112">
        <f>N14</f>
        <v>1148.387</v>
      </c>
      <c r="O13" s="110"/>
      <c r="P13" s="77"/>
      <c r="Q13" s="110">
        <f>Q14</f>
        <v>1148.387</v>
      </c>
      <c r="R13" s="107"/>
      <c r="S13" s="83">
        <f>N13/C13*100</f>
        <v>63.17740155513671</v>
      </c>
      <c r="T13" s="46"/>
    </row>
    <row r="14" spans="1:20" s="45" customFormat="1" ht="76.5" customHeight="1" thickBot="1">
      <c r="A14" s="113" t="s">
        <v>196</v>
      </c>
      <c r="B14" s="114" t="s">
        <v>216</v>
      </c>
      <c r="C14" s="115">
        <f>E14+F14</f>
        <v>1817.718</v>
      </c>
      <c r="D14" s="116"/>
      <c r="E14" s="116"/>
      <c r="F14" s="117">
        <v>1817.718</v>
      </c>
      <c r="G14" s="118"/>
      <c r="H14" s="119">
        <f>J14+K14</f>
        <v>1261.516</v>
      </c>
      <c r="I14" s="116"/>
      <c r="J14" s="116"/>
      <c r="K14" s="116">
        <v>1261.516</v>
      </c>
      <c r="L14" s="120"/>
      <c r="M14" s="121">
        <f t="shared" si="1"/>
        <v>69.40108421658366</v>
      </c>
      <c r="N14" s="122">
        <f>P14+Q14</f>
        <v>1148.387</v>
      </c>
      <c r="O14" s="116"/>
      <c r="P14" s="116"/>
      <c r="Q14" s="116">
        <v>1148.387</v>
      </c>
      <c r="R14" s="123"/>
      <c r="S14" s="124">
        <f t="shared" si="0"/>
        <v>63.17740155513671</v>
      </c>
      <c r="T14" s="47"/>
    </row>
    <row r="15" spans="1:21" s="45" customFormat="1" ht="81" thickBot="1">
      <c r="A15" s="129" t="s">
        <v>197</v>
      </c>
      <c r="B15" s="192" t="s">
        <v>251</v>
      </c>
      <c r="C15" s="193">
        <f>D15+E15+F15</f>
        <v>56416.659</v>
      </c>
      <c r="D15" s="194"/>
      <c r="E15" s="195">
        <f>E19+E18+E21</f>
        <v>704.3</v>
      </c>
      <c r="F15" s="196">
        <f>F16+F21</f>
        <v>55712.359</v>
      </c>
      <c r="G15" s="197"/>
      <c r="H15" s="193">
        <f>I15+J15+K15</f>
        <v>37642.926</v>
      </c>
      <c r="I15" s="194"/>
      <c r="J15" s="195">
        <f>J19+J16+J21</f>
        <v>512.24</v>
      </c>
      <c r="K15" s="195">
        <f>K16+K21</f>
        <v>37130.686</v>
      </c>
      <c r="L15" s="198"/>
      <c r="M15" s="136">
        <f t="shared" si="1"/>
        <v>66.72306844685716</v>
      </c>
      <c r="N15" s="199">
        <f>O15+P15+Q15</f>
        <v>37642.926</v>
      </c>
      <c r="O15" s="194"/>
      <c r="P15" s="195">
        <f>P19+P16+P21</f>
        <v>512.24</v>
      </c>
      <c r="Q15" s="195">
        <f>Q16+Q21</f>
        <v>37130.686</v>
      </c>
      <c r="R15" s="200"/>
      <c r="S15" s="138">
        <f t="shared" si="0"/>
        <v>66.72306844685716</v>
      </c>
      <c r="T15" s="48">
        <f>K15/F15</f>
        <v>0.6664712581996394</v>
      </c>
      <c r="U15" s="48">
        <f>Q15/F15</f>
        <v>0.6664712581996394</v>
      </c>
    </row>
    <row r="16" spans="1:21" s="45" customFormat="1" ht="114.75">
      <c r="A16" s="97" t="s">
        <v>230</v>
      </c>
      <c r="B16" s="98" t="s">
        <v>33</v>
      </c>
      <c r="C16" s="99">
        <f>E16+F16</f>
        <v>1700</v>
      </c>
      <c r="D16" s="100"/>
      <c r="E16" s="100">
        <f>E19+E18</f>
        <v>0</v>
      </c>
      <c r="F16" s="101">
        <f>F17+F18+F20</f>
        <v>1700</v>
      </c>
      <c r="G16" s="69"/>
      <c r="H16" s="99">
        <f>J16+K16</f>
        <v>1198.4270000000001</v>
      </c>
      <c r="I16" s="100"/>
      <c r="J16" s="100">
        <f>J19+J18</f>
        <v>0</v>
      </c>
      <c r="K16" s="100">
        <f>K17+K18+K20</f>
        <v>1198.4270000000001</v>
      </c>
      <c r="L16" s="103"/>
      <c r="M16" s="71">
        <f t="shared" si="1"/>
        <v>70.49570588235295</v>
      </c>
      <c r="N16" s="104">
        <f>P16+Q16</f>
        <v>1198.4270000000001</v>
      </c>
      <c r="O16" s="100"/>
      <c r="P16" s="100">
        <f>P19+P18</f>
        <v>0</v>
      </c>
      <c r="Q16" s="100">
        <f>Q17+Q18+Q20</f>
        <v>1198.4270000000001</v>
      </c>
      <c r="R16" s="201"/>
      <c r="S16" s="73">
        <f t="shared" si="0"/>
        <v>70.49570588235295</v>
      </c>
      <c r="T16" s="48">
        <f>K16/F16</f>
        <v>0.7049570588235294</v>
      </c>
      <c r="U16" s="48">
        <f>Q16/F16</f>
        <v>0.7049570588235294</v>
      </c>
    </row>
    <row r="17" spans="1:20" s="45" customFormat="1" ht="69">
      <c r="A17" s="106" t="s">
        <v>196</v>
      </c>
      <c r="B17" s="202" t="s">
        <v>263</v>
      </c>
      <c r="C17" s="146">
        <f>F17</f>
        <v>734.35</v>
      </c>
      <c r="D17" s="147"/>
      <c r="E17" s="203"/>
      <c r="F17" s="148">
        <v>734.35</v>
      </c>
      <c r="G17" s="149"/>
      <c r="H17" s="146">
        <f>K17</f>
        <v>426.025</v>
      </c>
      <c r="I17" s="147"/>
      <c r="J17" s="203"/>
      <c r="K17" s="147">
        <v>426.025</v>
      </c>
      <c r="L17" s="107"/>
      <c r="M17" s="81">
        <f t="shared" si="1"/>
        <v>58.01388983454755</v>
      </c>
      <c r="N17" s="150">
        <f>Q17</f>
        <v>426.025</v>
      </c>
      <c r="O17" s="147"/>
      <c r="P17" s="203"/>
      <c r="Q17" s="147">
        <v>426.025</v>
      </c>
      <c r="R17" s="107"/>
      <c r="S17" s="83">
        <f t="shared" si="0"/>
        <v>58.01388983454755</v>
      </c>
      <c r="T17" s="46"/>
    </row>
    <row r="18" spans="1:20" s="45" customFormat="1" ht="45.75">
      <c r="A18" s="106" t="s">
        <v>197</v>
      </c>
      <c r="B18" s="202" t="s">
        <v>264</v>
      </c>
      <c r="C18" s="146">
        <f>E18+F18</f>
        <v>765.65</v>
      </c>
      <c r="D18" s="147"/>
      <c r="E18" s="147"/>
      <c r="F18" s="148">
        <v>765.65</v>
      </c>
      <c r="G18" s="149"/>
      <c r="H18" s="146">
        <f>K18</f>
        <v>572.402</v>
      </c>
      <c r="I18" s="147"/>
      <c r="J18" s="147"/>
      <c r="K18" s="147">
        <v>572.402</v>
      </c>
      <c r="L18" s="107"/>
      <c r="M18" s="81">
        <f>H18/C18*100</f>
        <v>74.76026905243911</v>
      </c>
      <c r="N18" s="150">
        <f>Q18</f>
        <v>572.402</v>
      </c>
      <c r="O18" s="147"/>
      <c r="P18" s="147"/>
      <c r="Q18" s="147">
        <v>572.402</v>
      </c>
      <c r="R18" s="107"/>
      <c r="S18" s="83">
        <f>N18/C18*100</f>
        <v>74.76026905243911</v>
      </c>
      <c r="T18" s="46"/>
    </row>
    <row r="19" spans="1:20" s="45" customFormat="1" ht="69" hidden="1">
      <c r="A19" s="106" t="s">
        <v>198</v>
      </c>
      <c r="B19" s="202" t="s">
        <v>189</v>
      </c>
      <c r="C19" s="146">
        <f>E19</f>
        <v>0</v>
      </c>
      <c r="D19" s="147"/>
      <c r="E19" s="147">
        <v>0</v>
      </c>
      <c r="F19" s="148"/>
      <c r="G19" s="149"/>
      <c r="H19" s="146">
        <f>J19</f>
        <v>0</v>
      </c>
      <c r="I19" s="147"/>
      <c r="J19" s="147">
        <v>0</v>
      </c>
      <c r="K19" s="147"/>
      <c r="L19" s="107"/>
      <c r="M19" s="81"/>
      <c r="N19" s="150">
        <f>P19</f>
        <v>0</v>
      </c>
      <c r="O19" s="147"/>
      <c r="P19" s="147">
        <v>0</v>
      </c>
      <c r="Q19" s="147"/>
      <c r="R19" s="107"/>
      <c r="S19" s="83"/>
      <c r="T19" s="46"/>
    </row>
    <row r="20" spans="1:20" s="45" customFormat="1" ht="22.5">
      <c r="A20" s="106" t="s">
        <v>198</v>
      </c>
      <c r="B20" s="202" t="s">
        <v>103</v>
      </c>
      <c r="C20" s="146">
        <f>F20</f>
        <v>200</v>
      </c>
      <c r="D20" s="147"/>
      <c r="E20" s="147"/>
      <c r="F20" s="148">
        <v>200</v>
      </c>
      <c r="G20" s="149"/>
      <c r="H20" s="146">
        <f>K20</f>
        <v>200</v>
      </c>
      <c r="I20" s="147"/>
      <c r="J20" s="147"/>
      <c r="K20" s="147">
        <v>200</v>
      </c>
      <c r="L20" s="107"/>
      <c r="M20" s="81">
        <f t="shared" si="1"/>
        <v>100</v>
      </c>
      <c r="N20" s="150">
        <f>Q20</f>
        <v>200</v>
      </c>
      <c r="O20" s="147"/>
      <c r="P20" s="147"/>
      <c r="Q20" s="147">
        <v>200</v>
      </c>
      <c r="R20" s="107"/>
      <c r="S20" s="83">
        <f t="shared" si="0"/>
        <v>100</v>
      </c>
      <c r="T20" s="46"/>
    </row>
    <row r="21" spans="1:20" s="45" customFormat="1" ht="54.75" customHeight="1">
      <c r="A21" s="106" t="s">
        <v>235</v>
      </c>
      <c r="B21" s="145" t="s">
        <v>265</v>
      </c>
      <c r="C21" s="204">
        <f>C22</f>
        <v>54716.659</v>
      </c>
      <c r="D21" s="205"/>
      <c r="E21" s="205">
        <f>E22</f>
        <v>704.3</v>
      </c>
      <c r="F21" s="206">
        <f>F22</f>
        <v>54012.359</v>
      </c>
      <c r="G21" s="207"/>
      <c r="H21" s="204">
        <f>H22</f>
        <v>36444.498999999996</v>
      </c>
      <c r="I21" s="205"/>
      <c r="J21" s="205">
        <f>J22</f>
        <v>512.24</v>
      </c>
      <c r="K21" s="205">
        <f>K22</f>
        <v>35932.259</v>
      </c>
      <c r="L21" s="208"/>
      <c r="M21" s="81">
        <f t="shared" si="1"/>
        <v>66.60585581440563</v>
      </c>
      <c r="N21" s="209">
        <f>Q21</f>
        <v>35932.259</v>
      </c>
      <c r="O21" s="205"/>
      <c r="P21" s="205">
        <f>P22</f>
        <v>512.24</v>
      </c>
      <c r="Q21" s="205">
        <f>Q22</f>
        <v>35932.259</v>
      </c>
      <c r="R21" s="208"/>
      <c r="S21" s="83">
        <f t="shared" si="0"/>
        <v>65.66968754433636</v>
      </c>
      <c r="T21" s="46"/>
    </row>
    <row r="22" spans="1:20" s="45" customFormat="1" ht="72" customHeight="1">
      <c r="A22" s="106" t="s">
        <v>196</v>
      </c>
      <c r="B22" s="202" t="s">
        <v>217</v>
      </c>
      <c r="C22" s="146">
        <f>F22+E22</f>
        <v>54716.659</v>
      </c>
      <c r="D22" s="147"/>
      <c r="E22" s="147">
        <v>704.3</v>
      </c>
      <c r="F22" s="148">
        <v>54012.359</v>
      </c>
      <c r="G22" s="149"/>
      <c r="H22" s="146">
        <f>J22+K22</f>
        <v>36444.498999999996</v>
      </c>
      <c r="I22" s="147"/>
      <c r="J22" s="147">
        <v>512.24</v>
      </c>
      <c r="K22" s="147">
        <v>35932.259</v>
      </c>
      <c r="L22" s="107"/>
      <c r="M22" s="81">
        <f t="shared" si="1"/>
        <v>66.60585581440563</v>
      </c>
      <c r="N22" s="150">
        <f>P22+Q22</f>
        <v>36444.498999999996</v>
      </c>
      <c r="O22" s="147"/>
      <c r="P22" s="147">
        <v>512.24</v>
      </c>
      <c r="Q22" s="147">
        <v>35932.259</v>
      </c>
      <c r="R22" s="107"/>
      <c r="S22" s="83">
        <f t="shared" si="0"/>
        <v>66.60585581440563</v>
      </c>
      <c r="T22" s="46"/>
    </row>
    <row r="23" spans="1:21" s="45" customFormat="1" ht="81" thickBot="1">
      <c r="A23" s="129" t="s">
        <v>198</v>
      </c>
      <c r="B23" s="130" t="s">
        <v>252</v>
      </c>
      <c r="C23" s="131">
        <f>C24+C28+C33+C37+C41+C45+C48</f>
        <v>285591.328</v>
      </c>
      <c r="D23" s="132">
        <f>D24+D28+D33+D37+D41</f>
        <v>28.9</v>
      </c>
      <c r="E23" s="132">
        <f>E24+E28+E33+E37+E41+E45</f>
        <v>427.5</v>
      </c>
      <c r="F23" s="133">
        <f>F24+F28+F33+F37+F41+F45+F48</f>
        <v>285134.92799999996</v>
      </c>
      <c r="G23" s="271"/>
      <c r="H23" s="131">
        <f>H24+H28+H33+H37+H41+H45+H48</f>
        <v>196194.78699999998</v>
      </c>
      <c r="I23" s="132">
        <f>I24+I28+I33+I37+I41</f>
        <v>0</v>
      </c>
      <c r="J23" s="132">
        <f>J24+J28+J33+J37+J41+J45</f>
        <v>353.348</v>
      </c>
      <c r="K23" s="309">
        <f>K24+K28+K33+K37+K41+K45+K48</f>
        <v>195841.43899999998</v>
      </c>
      <c r="L23" s="308"/>
      <c r="M23" s="136">
        <f t="shared" si="1"/>
        <v>68.69773965965801</v>
      </c>
      <c r="N23" s="131">
        <f>N24+N28+N33+N37+N41+N45+N48</f>
        <v>169069.01</v>
      </c>
      <c r="O23" s="132">
        <f>O24+O28+O33+O37+O41</f>
        <v>0</v>
      </c>
      <c r="P23" s="132">
        <f>P24+P28+P33+P37+P41+P45</f>
        <v>353.348</v>
      </c>
      <c r="Q23" s="309">
        <f>Q24+Q28+Q33+Q37+Q41+Q45+Q48</f>
        <v>168715.662</v>
      </c>
      <c r="R23" s="308"/>
      <c r="S23" s="138">
        <f>N23/C23*100</f>
        <v>59.19963017924691</v>
      </c>
      <c r="T23" s="48">
        <f>J23/E23</f>
        <v>0.8265450292397661</v>
      </c>
      <c r="U23" s="48">
        <f>K23/F23</f>
        <v>0.6868377731682175</v>
      </c>
    </row>
    <row r="24" spans="1:21" s="45" customFormat="1" ht="91.5">
      <c r="A24" s="97" t="s">
        <v>231</v>
      </c>
      <c r="B24" s="139" t="s">
        <v>218</v>
      </c>
      <c r="C24" s="272">
        <f>C25+C26+C27</f>
        <v>57289.632999999994</v>
      </c>
      <c r="D24" s="273"/>
      <c r="E24" s="273">
        <f>E25+E26+E27</f>
        <v>0</v>
      </c>
      <c r="F24" s="274">
        <f>F25+F26+F27</f>
        <v>57289.632999999994</v>
      </c>
      <c r="G24" s="275"/>
      <c r="H24" s="272">
        <f>H25+H26+H27</f>
        <v>42062.17999999999</v>
      </c>
      <c r="I24" s="273"/>
      <c r="J24" s="273">
        <f>J25+J26+J27</f>
        <v>0</v>
      </c>
      <c r="K24" s="273">
        <f>K25+K26+K27</f>
        <v>42062.17999999999</v>
      </c>
      <c r="L24" s="201"/>
      <c r="M24" s="71">
        <f t="shared" si="1"/>
        <v>73.42022945058838</v>
      </c>
      <c r="N24" s="276">
        <f>N25+N26+N27</f>
        <v>37113.607</v>
      </c>
      <c r="O24" s="273"/>
      <c r="P24" s="273">
        <f>P25+P26+P27</f>
        <v>0</v>
      </c>
      <c r="Q24" s="273">
        <f>Q25+Q26+Q27</f>
        <v>37113.607</v>
      </c>
      <c r="R24" s="105"/>
      <c r="S24" s="73">
        <f t="shared" si="0"/>
        <v>64.78241360003128</v>
      </c>
      <c r="T24" s="48" t="e">
        <f>J24/E24</f>
        <v>#DIV/0!</v>
      </c>
      <c r="U24" s="48">
        <f>K24/F24</f>
        <v>0.7342022945058838</v>
      </c>
    </row>
    <row r="25" spans="1:20" s="45" customFormat="1" ht="91.5">
      <c r="A25" s="106" t="s">
        <v>196</v>
      </c>
      <c r="B25" s="277" t="s">
        <v>29</v>
      </c>
      <c r="C25" s="146">
        <f>F25+E25</f>
        <v>53825.361</v>
      </c>
      <c r="D25" s="147"/>
      <c r="E25" s="147">
        <v>0</v>
      </c>
      <c r="F25" s="148">
        <v>53825.361</v>
      </c>
      <c r="G25" s="149"/>
      <c r="H25" s="146">
        <f>K25+J25</f>
        <v>39896.073</v>
      </c>
      <c r="I25" s="147"/>
      <c r="J25" s="147">
        <v>0</v>
      </c>
      <c r="K25" s="147">
        <v>39896.073</v>
      </c>
      <c r="L25" s="107"/>
      <c r="M25" s="81">
        <f t="shared" si="1"/>
        <v>74.12132916303152</v>
      </c>
      <c r="N25" s="150">
        <f>Q25+P25</f>
        <v>35021.874</v>
      </c>
      <c r="O25" s="147"/>
      <c r="P25" s="147">
        <v>0</v>
      </c>
      <c r="Q25" s="147">
        <v>35021.874</v>
      </c>
      <c r="R25" s="107"/>
      <c r="S25" s="83">
        <f t="shared" si="0"/>
        <v>65.06574846753003</v>
      </c>
      <c r="T25" s="46"/>
    </row>
    <row r="26" spans="1:20" s="45" customFormat="1" ht="91.5" hidden="1">
      <c r="A26" s="106" t="s">
        <v>197</v>
      </c>
      <c r="B26" s="277" t="s">
        <v>32</v>
      </c>
      <c r="C26" s="146">
        <f>F26</f>
        <v>0</v>
      </c>
      <c r="D26" s="147"/>
      <c r="E26" s="147"/>
      <c r="F26" s="148">
        <v>0</v>
      </c>
      <c r="G26" s="149"/>
      <c r="H26" s="146">
        <f>K26</f>
        <v>0</v>
      </c>
      <c r="I26" s="147"/>
      <c r="J26" s="147"/>
      <c r="K26" s="147">
        <v>0</v>
      </c>
      <c r="L26" s="107"/>
      <c r="M26" s="81" t="e">
        <f t="shared" si="1"/>
        <v>#DIV/0!</v>
      </c>
      <c r="N26" s="150">
        <f>Q26</f>
        <v>0</v>
      </c>
      <c r="O26" s="147"/>
      <c r="P26" s="147"/>
      <c r="Q26" s="147">
        <v>0</v>
      </c>
      <c r="R26" s="107"/>
      <c r="S26" s="83" t="e">
        <f t="shared" si="0"/>
        <v>#DIV/0!</v>
      </c>
      <c r="T26" s="46"/>
    </row>
    <row r="27" spans="1:20" s="45" customFormat="1" ht="114.75">
      <c r="A27" s="106" t="s">
        <v>197</v>
      </c>
      <c r="B27" s="277" t="s">
        <v>40</v>
      </c>
      <c r="C27" s="146">
        <f>F27</f>
        <v>3464.272</v>
      </c>
      <c r="D27" s="147"/>
      <c r="E27" s="147"/>
      <c r="F27" s="148">
        <v>3464.272</v>
      </c>
      <c r="G27" s="149"/>
      <c r="H27" s="146">
        <f>K27</f>
        <v>2166.107</v>
      </c>
      <c r="I27" s="147"/>
      <c r="J27" s="147"/>
      <c r="K27" s="147">
        <v>2166.107</v>
      </c>
      <c r="L27" s="107"/>
      <c r="M27" s="81">
        <f t="shared" si="1"/>
        <v>62.527047529755166</v>
      </c>
      <c r="N27" s="150">
        <f>Q27</f>
        <v>2091.733</v>
      </c>
      <c r="O27" s="147"/>
      <c r="P27" s="147"/>
      <c r="Q27" s="147">
        <v>2091.733</v>
      </c>
      <c r="R27" s="107"/>
      <c r="S27" s="83">
        <f t="shared" si="0"/>
        <v>60.380160680223725</v>
      </c>
      <c r="T27" s="46"/>
    </row>
    <row r="28" spans="1:20" s="45" customFormat="1" ht="45.75">
      <c r="A28" s="106" t="s">
        <v>236</v>
      </c>
      <c r="B28" s="145" t="s">
        <v>238</v>
      </c>
      <c r="C28" s="146">
        <f>C29+C30+C31+C32</f>
        <v>48757.187000000005</v>
      </c>
      <c r="D28" s="147">
        <f>D31</f>
        <v>28.9</v>
      </c>
      <c r="E28" s="147">
        <f>E31</f>
        <v>12.4</v>
      </c>
      <c r="F28" s="148">
        <f>F29+F30+F31+F32</f>
        <v>48715.887</v>
      </c>
      <c r="G28" s="149"/>
      <c r="H28" s="146">
        <f>H29+H30+H31+H32</f>
        <v>32429.061</v>
      </c>
      <c r="I28" s="147">
        <f>I31</f>
        <v>0</v>
      </c>
      <c r="J28" s="147">
        <f>J31</f>
        <v>0</v>
      </c>
      <c r="K28" s="147">
        <f>K29+K30+K31+K32</f>
        <v>32429.061</v>
      </c>
      <c r="L28" s="107"/>
      <c r="M28" s="81">
        <f t="shared" si="1"/>
        <v>66.5113452915157</v>
      </c>
      <c r="N28" s="150">
        <f>N29+N30+N31+N32</f>
        <v>27816.184</v>
      </c>
      <c r="O28" s="147">
        <f>O31</f>
        <v>0</v>
      </c>
      <c r="P28" s="147">
        <f>P31</f>
        <v>0</v>
      </c>
      <c r="Q28" s="147">
        <f>Q29+Q30+Q31+Q32</f>
        <v>27816.184</v>
      </c>
      <c r="R28" s="107"/>
      <c r="S28" s="83">
        <f t="shared" si="0"/>
        <v>57.05042827839924</v>
      </c>
      <c r="T28" s="46"/>
    </row>
    <row r="29" spans="1:20" s="45" customFormat="1" ht="45.75">
      <c r="A29" s="106" t="s">
        <v>196</v>
      </c>
      <c r="B29" s="202" t="s">
        <v>41</v>
      </c>
      <c r="C29" s="146">
        <f>E29+F29</f>
        <v>44808.567</v>
      </c>
      <c r="D29" s="147"/>
      <c r="E29" s="147"/>
      <c r="F29" s="148">
        <v>44808.567</v>
      </c>
      <c r="G29" s="149"/>
      <c r="H29" s="146">
        <f>J29+K29</f>
        <v>29695.697</v>
      </c>
      <c r="I29" s="147"/>
      <c r="J29" s="147"/>
      <c r="K29" s="147">
        <v>29695.697</v>
      </c>
      <c r="L29" s="107"/>
      <c r="M29" s="81">
        <f t="shared" si="1"/>
        <v>66.27236483594756</v>
      </c>
      <c r="N29" s="150">
        <f>P29+Q29</f>
        <v>25092.659</v>
      </c>
      <c r="O29" s="147"/>
      <c r="P29" s="147"/>
      <c r="Q29" s="147">
        <v>25092.659</v>
      </c>
      <c r="R29" s="107"/>
      <c r="S29" s="83">
        <f t="shared" si="0"/>
        <v>55.99969086268703</v>
      </c>
      <c r="T29" s="46"/>
    </row>
    <row r="30" spans="1:20" s="45" customFormat="1" ht="34.5" hidden="1">
      <c r="A30" s="106" t="s">
        <v>197</v>
      </c>
      <c r="B30" s="202" t="s">
        <v>42</v>
      </c>
      <c r="C30" s="146">
        <f>F30</f>
        <v>0</v>
      </c>
      <c r="D30" s="278"/>
      <c r="E30" s="278"/>
      <c r="F30" s="279">
        <v>0</v>
      </c>
      <c r="G30" s="280"/>
      <c r="H30" s="146">
        <f>K30</f>
        <v>0</v>
      </c>
      <c r="I30" s="278"/>
      <c r="J30" s="278"/>
      <c r="K30" s="281">
        <v>0</v>
      </c>
      <c r="L30" s="282"/>
      <c r="M30" s="81" t="e">
        <f t="shared" si="1"/>
        <v>#DIV/0!</v>
      </c>
      <c r="N30" s="150">
        <f>Q30</f>
        <v>0</v>
      </c>
      <c r="O30" s="278"/>
      <c r="P30" s="278"/>
      <c r="Q30" s="281">
        <v>0</v>
      </c>
      <c r="R30" s="107"/>
      <c r="S30" s="83" t="e">
        <f t="shared" si="0"/>
        <v>#DIV/0!</v>
      </c>
      <c r="T30" s="46"/>
    </row>
    <row r="31" spans="1:20" s="45" customFormat="1" ht="34.5">
      <c r="A31" s="106" t="s">
        <v>197</v>
      </c>
      <c r="B31" s="202" t="s">
        <v>43</v>
      </c>
      <c r="C31" s="146">
        <f>F31+D31+E31</f>
        <v>241.3</v>
      </c>
      <c r="D31" s="147">
        <v>28.9</v>
      </c>
      <c r="E31" s="147">
        <v>12.4</v>
      </c>
      <c r="F31" s="148">
        <v>200</v>
      </c>
      <c r="G31" s="149"/>
      <c r="H31" s="146">
        <f>K31+I31+J31</f>
        <v>150</v>
      </c>
      <c r="I31" s="147">
        <v>0</v>
      </c>
      <c r="J31" s="147">
        <v>0</v>
      </c>
      <c r="K31" s="147">
        <v>150</v>
      </c>
      <c r="L31" s="107"/>
      <c r="M31" s="81">
        <f t="shared" si="1"/>
        <v>62.16328222130129</v>
      </c>
      <c r="N31" s="150">
        <f>Q31+O31+P31</f>
        <v>150</v>
      </c>
      <c r="O31" s="147">
        <v>0</v>
      </c>
      <c r="P31" s="147">
        <v>0</v>
      </c>
      <c r="Q31" s="147">
        <v>150</v>
      </c>
      <c r="R31" s="107"/>
      <c r="S31" s="83">
        <f t="shared" si="0"/>
        <v>62.16328222130129</v>
      </c>
      <c r="T31" s="46"/>
    </row>
    <row r="32" spans="1:20" s="45" customFormat="1" ht="69">
      <c r="A32" s="106" t="s">
        <v>198</v>
      </c>
      <c r="B32" s="202" t="s">
        <v>44</v>
      </c>
      <c r="C32" s="146">
        <f>E32+F32+D32</f>
        <v>3707.32</v>
      </c>
      <c r="D32" s="147"/>
      <c r="E32" s="147"/>
      <c r="F32" s="148">
        <v>3707.32</v>
      </c>
      <c r="G32" s="149"/>
      <c r="H32" s="146">
        <f>J32+K32+I32</f>
        <v>2583.364</v>
      </c>
      <c r="I32" s="147"/>
      <c r="J32" s="147"/>
      <c r="K32" s="147">
        <v>2583.364</v>
      </c>
      <c r="L32" s="107"/>
      <c r="M32" s="81">
        <f t="shared" si="1"/>
        <v>69.68278972411338</v>
      </c>
      <c r="N32" s="150">
        <f>P32+Q32+O32</f>
        <v>2573.525</v>
      </c>
      <c r="O32" s="147"/>
      <c r="P32" s="147"/>
      <c r="Q32" s="147">
        <v>2573.525</v>
      </c>
      <c r="R32" s="107"/>
      <c r="S32" s="83">
        <f t="shared" si="0"/>
        <v>69.41739585468748</v>
      </c>
      <c r="T32" s="46"/>
    </row>
    <row r="33" spans="1:21" s="45" customFormat="1" ht="57">
      <c r="A33" s="106" t="s">
        <v>2</v>
      </c>
      <c r="B33" s="145" t="s">
        <v>222</v>
      </c>
      <c r="C33" s="204">
        <f>C34+C35+C36</f>
        <v>112885.068</v>
      </c>
      <c r="D33" s="205"/>
      <c r="E33" s="205"/>
      <c r="F33" s="206">
        <f>F34+F35+F36</f>
        <v>112885.068</v>
      </c>
      <c r="G33" s="207"/>
      <c r="H33" s="204">
        <f>H34+H35+H36</f>
        <v>77009.82299999999</v>
      </c>
      <c r="I33" s="205"/>
      <c r="J33" s="205"/>
      <c r="K33" s="205">
        <f>K34+K35+K36</f>
        <v>77009.82299999999</v>
      </c>
      <c r="L33" s="208"/>
      <c r="M33" s="81">
        <f t="shared" si="1"/>
        <v>68.21967188787093</v>
      </c>
      <c r="N33" s="209">
        <f>N34+N35+N36</f>
        <v>65439.079</v>
      </c>
      <c r="O33" s="205"/>
      <c r="P33" s="205"/>
      <c r="Q33" s="205">
        <f>Q34+Q35+Q36</f>
        <v>65439.079</v>
      </c>
      <c r="R33" s="107"/>
      <c r="S33" s="83">
        <f t="shared" si="0"/>
        <v>57.96965015780475</v>
      </c>
      <c r="T33" s="48" t="e">
        <f>J33/E33</f>
        <v>#DIV/0!</v>
      </c>
      <c r="U33" s="48">
        <f>K33/F33</f>
        <v>0.6821967188787094</v>
      </c>
    </row>
    <row r="34" spans="1:20" s="45" customFormat="1" ht="91.5">
      <c r="A34" s="106" t="s">
        <v>196</v>
      </c>
      <c r="B34" s="277" t="s">
        <v>30</v>
      </c>
      <c r="C34" s="146">
        <f>F34+E34</f>
        <v>99720.915</v>
      </c>
      <c r="D34" s="147"/>
      <c r="E34" s="147"/>
      <c r="F34" s="148">
        <v>99720.915</v>
      </c>
      <c r="G34" s="149"/>
      <c r="H34" s="146">
        <f>K34+J34</f>
        <v>68799.181</v>
      </c>
      <c r="I34" s="147"/>
      <c r="J34" s="147"/>
      <c r="K34" s="147">
        <v>68799.181</v>
      </c>
      <c r="L34" s="107"/>
      <c r="M34" s="81">
        <f t="shared" si="1"/>
        <v>68.99172656007018</v>
      </c>
      <c r="N34" s="150">
        <f>Q34+P34</f>
        <v>57228.437</v>
      </c>
      <c r="O34" s="147"/>
      <c r="P34" s="147"/>
      <c r="Q34" s="147">
        <v>57228.437</v>
      </c>
      <c r="R34" s="107"/>
      <c r="S34" s="83">
        <f t="shared" si="0"/>
        <v>57.388599974238105</v>
      </c>
      <c r="T34" s="46"/>
    </row>
    <row r="35" spans="1:20" s="45" customFormat="1" ht="80.25">
      <c r="A35" s="106" t="s">
        <v>197</v>
      </c>
      <c r="B35" s="277" t="s">
        <v>333</v>
      </c>
      <c r="C35" s="146">
        <f>F35</f>
        <v>200</v>
      </c>
      <c r="D35" s="147"/>
      <c r="E35" s="147"/>
      <c r="F35" s="148">
        <v>200</v>
      </c>
      <c r="G35" s="149"/>
      <c r="H35" s="146">
        <f>K35</f>
        <v>129.4</v>
      </c>
      <c r="I35" s="147"/>
      <c r="J35" s="147"/>
      <c r="K35" s="147">
        <v>129.4</v>
      </c>
      <c r="L35" s="107"/>
      <c r="M35" s="81">
        <f t="shared" si="1"/>
        <v>64.7</v>
      </c>
      <c r="N35" s="150">
        <f>Q35</f>
        <v>129.4</v>
      </c>
      <c r="O35" s="147"/>
      <c r="P35" s="147"/>
      <c r="Q35" s="147">
        <v>129.4</v>
      </c>
      <c r="R35" s="107"/>
      <c r="S35" s="83">
        <f t="shared" si="0"/>
        <v>64.7</v>
      </c>
      <c r="T35" s="46"/>
    </row>
    <row r="36" spans="1:20" s="45" customFormat="1" ht="120.75" customHeight="1">
      <c r="A36" s="106" t="s">
        <v>198</v>
      </c>
      <c r="B36" s="277" t="s">
        <v>45</v>
      </c>
      <c r="C36" s="146">
        <f>F36</f>
        <v>12964.153</v>
      </c>
      <c r="D36" s="147"/>
      <c r="E36" s="147"/>
      <c r="F36" s="148">
        <v>12964.153</v>
      </c>
      <c r="G36" s="149"/>
      <c r="H36" s="146">
        <f>K36</f>
        <v>8081.242</v>
      </c>
      <c r="I36" s="147"/>
      <c r="J36" s="147"/>
      <c r="K36" s="147">
        <v>8081.242</v>
      </c>
      <c r="L36" s="107"/>
      <c r="M36" s="81">
        <f t="shared" si="1"/>
        <v>62.335287156823895</v>
      </c>
      <c r="N36" s="150">
        <f>Q36</f>
        <v>8081.242</v>
      </c>
      <c r="O36" s="147"/>
      <c r="P36" s="147"/>
      <c r="Q36" s="147">
        <v>8081.242</v>
      </c>
      <c r="R36" s="107"/>
      <c r="S36" s="83">
        <f t="shared" si="0"/>
        <v>62.335287156823895</v>
      </c>
      <c r="T36" s="46"/>
    </row>
    <row r="37" spans="1:20" s="45" customFormat="1" ht="80.25">
      <c r="A37" s="106" t="s">
        <v>12</v>
      </c>
      <c r="B37" s="145" t="s">
        <v>232</v>
      </c>
      <c r="C37" s="204">
        <f>C38+C39+C40</f>
        <v>64988.382000000005</v>
      </c>
      <c r="D37" s="205"/>
      <c r="E37" s="205"/>
      <c r="F37" s="206">
        <f>F38+F39+F40</f>
        <v>64988.382000000005</v>
      </c>
      <c r="G37" s="207"/>
      <c r="H37" s="204">
        <f>H38+H39+H40</f>
        <v>43360.469</v>
      </c>
      <c r="I37" s="205"/>
      <c r="J37" s="205"/>
      <c r="K37" s="205">
        <f>K38+K39+K40</f>
        <v>43360.469</v>
      </c>
      <c r="L37" s="208"/>
      <c r="M37" s="81">
        <f t="shared" si="1"/>
        <v>66.72033933696025</v>
      </c>
      <c r="N37" s="209">
        <f>N38+N39+N40</f>
        <v>37397.605</v>
      </c>
      <c r="O37" s="205"/>
      <c r="P37" s="205"/>
      <c r="Q37" s="205">
        <f>Q38+Q39+Q40</f>
        <v>37397.605</v>
      </c>
      <c r="R37" s="107"/>
      <c r="S37" s="83">
        <f t="shared" si="0"/>
        <v>57.545062439006415</v>
      </c>
      <c r="T37" s="46"/>
    </row>
    <row r="38" spans="1:20" s="45" customFormat="1" ht="91.5">
      <c r="A38" s="106" t="s">
        <v>196</v>
      </c>
      <c r="B38" s="202" t="s">
        <v>46</v>
      </c>
      <c r="C38" s="146">
        <f>F38+E38</f>
        <v>58406.309</v>
      </c>
      <c r="D38" s="147"/>
      <c r="E38" s="147"/>
      <c r="F38" s="148">
        <v>58406.309</v>
      </c>
      <c r="G38" s="149"/>
      <c r="H38" s="146">
        <f>K38+J38</f>
        <v>39143.176</v>
      </c>
      <c r="I38" s="147"/>
      <c r="J38" s="147"/>
      <c r="K38" s="147">
        <v>39143.176</v>
      </c>
      <c r="L38" s="107"/>
      <c r="M38" s="81">
        <f t="shared" si="1"/>
        <v>67.01874621113278</v>
      </c>
      <c r="N38" s="150">
        <f>Q38+P38</f>
        <v>33198.082</v>
      </c>
      <c r="O38" s="147"/>
      <c r="P38" s="147"/>
      <c r="Q38" s="147">
        <v>33198.082</v>
      </c>
      <c r="R38" s="107"/>
      <c r="S38" s="83">
        <f t="shared" si="0"/>
        <v>56.839890361844304</v>
      </c>
      <c r="T38" s="46"/>
    </row>
    <row r="39" spans="1:20" s="45" customFormat="1" ht="103.5">
      <c r="A39" s="106" t="s">
        <v>197</v>
      </c>
      <c r="B39" s="277" t="s">
        <v>334</v>
      </c>
      <c r="C39" s="146">
        <f>F39</f>
        <v>31.097</v>
      </c>
      <c r="D39" s="147"/>
      <c r="E39" s="147"/>
      <c r="F39" s="148">
        <v>31.097</v>
      </c>
      <c r="G39" s="149"/>
      <c r="H39" s="146">
        <f>K39</f>
        <v>31.097</v>
      </c>
      <c r="I39" s="147"/>
      <c r="J39" s="147"/>
      <c r="K39" s="147">
        <v>31.097</v>
      </c>
      <c r="L39" s="107"/>
      <c r="M39" s="81">
        <f t="shared" si="1"/>
        <v>100</v>
      </c>
      <c r="N39" s="150">
        <f>Q39</f>
        <v>31.097</v>
      </c>
      <c r="O39" s="147"/>
      <c r="P39" s="147"/>
      <c r="Q39" s="147">
        <v>31.097</v>
      </c>
      <c r="R39" s="107"/>
      <c r="S39" s="83">
        <f t="shared" si="0"/>
        <v>100</v>
      </c>
      <c r="T39" s="46"/>
    </row>
    <row r="40" spans="1:20" s="45" customFormat="1" ht="138" customHeight="1">
      <c r="A40" s="106" t="s">
        <v>198</v>
      </c>
      <c r="B40" s="277" t="s">
        <v>31</v>
      </c>
      <c r="C40" s="146">
        <f>F40</f>
        <v>6550.976</v>
      </c>
      <c r="D40" s="147"/>
      <c r="E40" s="147"/>
      <c r="F40" s="148">
        <v>6550.976</v>
      </c>
      <c r="G40" s="149"/>
      <c r="H40" s="146">
        <f>K40</f>
        <v>4186.196</v>
      </c>
      <c r="I40" s="147"/>
      <c r="J40" s="147"/>
      <c r="K40" s="147">
        <v>4186.196</v>
      </c>
      <c r="L40" s="107"/>
      <c r="M40" s="81">
        <f t="shared" si="1"/>
        <v>63.901867446927</v>
      </c>
      <c r="N40" s="150">
        <f>Q40</f>
        <v>4168.426</v>
      </c>
      <c r="O40" s="147"/>
      <c r="P40" s="147"/>
      <c r="Q40" s="147">
        <v>4168.426</v>
      </c>
      <c r="R40" s="107"/>
      <c r="S40" s="83">
        <f t="shared" si="0"/>
        <v>63.63061015641029</v>
      </c>
      <c r="T40" s="46"/>
    </row>
    <row r="41" spans="1:20" s="45" customFormat="1" ht="42.75" customHeight="1">
      <c r="A41" s="106" t="s">
        <v>13</v>
      </c>
      <c r="B41" s="145" t="s">
        <v>224</v>
      </c>
      <c r="C41" s="204">
        <f>C42+C43+C44</f>
        <v>1055.958</v>
      </c>
      <c r="D41" s="205"/>
      <c r="E41" s="205"/>
      <c r="F41" s="206">
        <f>F42+F43+F44</f>
        <v>1055.958</v>
      </c>
      <c r="G41" s="207"/>
      <c r="H41" s="204">
        <f>H42+H43+H44</f>
        <v>779.9060000000001</v>
      </c>
      <c r="I41" s="205"/>
      <c r="J41" s="205"/>
      <c r="K41" s="205">
        <f>K42+K43+K44</f>
        <v>779.9060000000001</v>
      </c>
      <c r="L41" s="208"/>
      <c r="M41" s="81">
        <f t="shared" si="1"/>
        <v>73.857672369545</v>
      </c>
      <c r="N41" s="209">
        <f>N42+N43+N44</f>
        <v>749.1869999999999</v>
      </c>
      <c r="O41" s="205"/>
      <c r="P41" s="205"/>
      <c r="Q41" s="205">
        <f>Q42+Q43+Q44</f>
        <v>749.1869999999999</v>
      </c>
      <c r="R41" s="107"/>
      <c r="S41" s="83">
        <f t="shared" si="0"/>
        <v>70.94856045410896</v>
      </c>
      <c r="T41" s="46"/>
    </row>
    <row r="42" spans="1:20" s="45" customFormat="1" ht="74.25" customHeight="1">
      <c r="A42" s="106" t="s">
        <v>196</v>
      </c>
      <c r="B42" s="277" t="s">
        <v>47</v>
      </c>
      <c r="C42" s="146">
        <f>F42+E42</f>
        <v>924.518</v>
      </c>
      <c r="D42" s="147"/>
      <c r="E42" s="147"/>
      <c r="F42" s="148">
        <v>924.518</v>
      </c>
      <c r="G42" s="149"/>
      <c r="H42" s="146">
        <f>K42+J42</f>
        <v>685.739</v>
      </c>
      <c r="I42" s="147"/>
      <c r="J42" s="147"/>
      <c r="K42" s="147">
        <v>685.739</v>
      </c>
      <c r="L42" s="107"/>
      <c r="M42" s="81">
        <f t="shared" si="1"/>
        <v>74.17259588239493</v>
      </c>
      <c r="N42" s="150">
        <f>Q42+P42</f>
        <v>655.021</v>
      </c>
      <c r="O42" s="147"/>
      <c r="P42" s="147"/>
      <c r="Q42" s="147">
        <v>655.021</v>
      </c>
      <c r="R42" s="107"/>
      <c r="S42" s="83">
        <f t="shared" si="0"/>
        <v>70.84999967550658</v>
      </c>
      <c r="T42" s="46"/>
    </row>
    <row r="43" spans="1:20" s="45" customFormat="1" ht="96.75" customHeight="1" hidden="1">
      <c r="A43" s="106" t="s">
        <v>197</v>
      </c>
      <c r="B43" s="277" t="s">
        <v>48</v>
      </c>
      <c r="C43" s="146">
        <f>F43</f>
        <v>0</v>
      </c>
      <c r="D43" s="147"/>
      <c r="E43" s="147"/>
      <c r="F43" s="148">
        <v>0</v>
      </c>
      <c r="G43" s="149"/>
      <c r="H43" s="146">
        <f>K43</f>
        <v>0</v>
      </c>
      <c r="I43" s="147"/>
      <c r="J43" s="147"/>
      <c r="K43" s="147">
        <v>0</v>
      </c>
      <c r="L43" s="107"/>
      <c r="M43" s="81" t="e">
        <f t="shared" si="1"/>
        <v>#DIV/0!</v>
      </c>
      <c r="N43" s="150">
        <f>Q43</f>
        <v>0</v>
      </c>
      <c r="O43" s="147"/>
      <c r="P43" s="147"/>
      <c r="Q43" s="147">
        <v>0</v>
      </c>
      <c r="R43" s="107"/>
      <c r="S43" s="83" t="e">
        <f t="shared" si="0"/>
        <v>#DIV/0!</v>
      </c>
      <c r="T43" s="46"/>
    </row>
    <row r="44" spans="1:20" s="45" customFormat="1" ht="96.75" customHeight="1">
      <c r="A44" s="106" t="s">
        <v>197</v>
      </c>
      <c r="B44" s="277" t="s">
        <v>49</v>
      </c>
      <c r="C44" s="146">
        <f>F44</f>
        <v>131.44</v>
      </c>
      <c r="D44" s="147"/>
      <c r="E44" s="147"/>
      <c r="F44" s="148">
        <v>131.44</v>
      </c>
      <c r="G44" s="149"/>
      <c r="H44" s="146">
        <f>K44</f>
        <v>94.167</v>
      </c>
      <c r="I44" s="147"/>
      <c r="J44" s="147"/>
      <c r="K44" s="147">
        <v>94.167</v>
      </c>
      <c r="L44" s="107"/>
      <c r="M44" s="81">
        <f t="shared" si="1"/>
        <v>71.64257455873403</v>
      </c>
      <c r="N44" s="150">
        <f>Q44</f>
        <v>94.166</v>
      </c>
      <c r="O44" s="147"/>
      <c r="P44" s="147"/>
      <c r="Q44" s="147">
        <v>94.166</v>
      </c>
      <c r="R44" s="107"/>
      <c r="S44" s="83">
        <f t="shared" si="0"/>
        <v>71.64181375532563</v>
      </c>
      <c r="T44" s="46"/>
    </row>
    <row r="45" spans="1:20" s="45" customFormat="1" ht="72.75" customHeight="1">
      <c r="A45" s="283" t="s">
        <v>335</v>
      </c>
      <c r="B45" s="284" t="s">
        <v>347</v>
      </c>
      <c r="C45" s="146">
        <f>E45</f>
        <v>415.1</v>
      </c>
      <c r="D45" s="147"/>
      <c r="E45" s="147">
        <f>E46+E47</f>
        <v>415.1</v>
      </c>
      <c r="F45" s="148">
        <f>F46</f>
        <v>0</v>
      </c>
      <c r="G45" s="149"/>
      <c r="H45" s="146">
        <f>J45</f>
        <v>353.348</v>
      </c>
      <c r="I45" s="147"/>
      <c r="J45" s="147">
        <f>J46+J47</f>
        <v>353.348</v>
      </c>
      <c r="K45" s="147">
        <f>K46</f>
        <v>0</v>
      </c>
      <c r="L45" s="107"/>
      <c r="M45" s="81">
        <f t="shared" si="1"/>
        <v>85.12358467839076</v>
      </c>
      <c r="N45" s="150">
        <f>P45</f>
        <v>353.348</v>
      </c>
      <c r="O45" s="147"/>
      <c r="P45" s="147">
        <f>P46+P47</f>
        <v>353.348</v>
      </c>
      <c r="Q45" s="147">
        <f>Q46</f>
        <v>0</v>
      </c>
      <c r="R45" s="107"/>
      <c r="S45" s="83">
        <f t="shared" si="0"/>
        <v>85.12358467839076</v>
      </c>
      <c r="T45" s="46"/>
    </row>
    <row r="46" spans="1:20" s="45" customFormat="1" ht="71.25" customHeight="1">
      <c r="A46" s="106" t="s">
        <v>196</v>
      </c>
      <c r="B46" s="277" t="s">
        <v>348</v>
      </c>
      <c r="C46" s="146">
        <f>E46</f>
        <v>250.364</v>
      </c>
      <c r="D46" s="147"/>
      <c r="E46" s="147">
        <v>250.364</v>
      </c>
      <c r="F46" s="148"/>
      <c r="G46" s="149"/>
      <c r="H46" s="146">
        <f>J46</f>
        <v>233.54</v>
      </c>
      <c r="I46" s="147"/>
      <c r="J46" s="80">
        <v>233.54</v>
      </c>
      <c r="K46" s="147"/>
      <c r="L46" s="107"/>
      <c r="M46" s="81">
        <f t="shared" si="1"/>
        <v>93.28018405202026</v>
      </c>
      <c r="N46" s="150">
        <f>P46</f>
        <v>233.54</v>
      </c>
      <c r="O46" s="147"/>
      <c r="P46" s="147">
        <v>233.54</v>
      </c>
      <c r="Q46" s="147"/>
      <c r="R46" s="107"/>
      <c r="S46" s="83">
        <f t="shared" si="0"/>
        <v>93.28018405202026</v>
      </c>
      <c r="T46" s="46"/>
    </row>
    <row r="47" spans="1:20" s="45" customFormat="1" ht="71.25" customHeight="1">
      <c r="A47" s="285" t="s">
        <v>197</v>
      </c>
      <c r="B47" s="286" t="s">
        <v>349</v>
      </c>
      <c r="C47" s="287">
        <f>E47</f>
        <v>164.736</v>
      </c>
      <c r="D47" s="288"/>
      <c r="E47" s="288">
        <v>164.736</v>
      </c>
      <c r="F47" s="289"/>
      <c r="G47" s="290"/>
      <c r="H47" s="287">
        <f>J47</f>
        <v>119.808</v>
      </c>
      <c r="I47" s="288"/>
      <c r="J47" s="288">
        <v>119.808</v>
      </c>
      <c r="K47" s="288"/>
      <c r="L47" s="291"/>
      <c r="M47" s="92">
        <f t="shared" si="1"/>
        <v>72.72727272727273</v>
      </c>
      <c r="N47" s="292">
        <f>P47</f>
        <v>119.808</v>
      </c>
      <c r="O47" s="288"/>
      <c r="P47" s="288">
        <v>119.808</v>
      </c>
      <c r="Q47" s="288"/>
      <c r="R47" s="291"/>
      <c r="S47" s="94">
        <f t="shared" si="0"/>
        <v>72.72727272727273</v>
      </c>
      <c r="T47" s="46"/>
    </row>
    <row r="48" spans="1:20" s="45" customFormat="1" ht="39" customHeight="1">
      <c r="A48" s="106" t="s">
        <v>355</v>
      </c>
      <c r="B48" s="293" t="s">
        <v>356</v>
      </c>
      <c r="C48" s="147">
        <f>F48</f>
        <v>200</v>
      </c>
      <c r="D48" s="147"/>
      <c r="E48" s="147"/>
      <c r="F48" s="311">
        <f>F49</f>
        <v>200</v>
      </c>
      <c r="G48" s="310"/>
      <c r="H48" s="147">
        <f>K48</f>
        <v>200</v>
      </c>
      <c r="I48" s="147"/>
      <c r="J48" s="147"/>
      <c r="K48" s="147">
        <f>K49</f>
        <v>200</v>
      </c>
      <c r="L48" s="107"/>
      <c r="M48" s="92">
        <f t="shared" si="1"/>
        <v>100</v>
      </c>
      <c r="N48" s="147">
        <f>Q48</f>
        <v>200</v>
      </c>
      <c r="O48" s="147"/>
      <c r="P48" s="147"/>
      <c r="Q48" s="147">
        <f>Q49</f>
        <v>200</v>
      </c>
      <c r="R48" s="107"/>
      <c r="S48" s="94">
        <f t="shared" si="0"/>
        <v>100</v>
      </c>
      <c r="T48" s="46"/>
    </row>
    <row r="49" spans="1:20" s="45" customFormat="1" ht="39" customHeight="1">
      <c r="A49" s="106" t="s">
        <v>196</v>
      </c>
      <c r="B49" s="294" t="s">
        <v>357</v>
      </c>
      <c r="C49" s="147">
        <f>F49</f>
        <v>200</v>
      </c>
      <c r="D49" s="147"/>
      <c r="E49" s="147"/>
      <c r="F49" s="148">
        <v>200</v>
      </c>
      <c r="G49" s="310"/>
      <c r="H49" s="147">
        <f>K49</f>
        <v>200</v>
      </c>
      <c r="I49" s="147"/>
      <c r="J49" s="147"/>
      <c r="K49" s="147">
        <v>200</v>
      </c>
      <c r="L49" s="107"/>
      <c r="M49" s="81">
        <f t="shared" si="1"/>
        <v>100</v>
      </c>
      <c r="N49" s="147">
        <f>Q49</f>
        <v>200</v>
      </c>
      <c r="O49" s="147"/>
      <c r="P49" s="147"/>
      <c r="Q49" s="147">
        <v>200</v>
      </c>
      <c r="R49" s="107"/>
      <c r="S49" s="83">
        <f t="shared" si="0"/>
        <v>100</v>
      </c>
      <c r="T49" s="46"/>
    </row>
    <row r="50" spans="1:22" s="45" customFormat="1" ht="162" customHeight="1" thickBot="1">
      <c r="A50" s="129" t="s">
        <v>201</v>
      </c>
      <c r="B50" s="130" t="s">
        <v>253</v>
      </c>
      <c r="C50" s="131">
        <f>C51+C52+C53+C54</f>
        <v>1557881.4719999998</v>
      </c>
      <c r="D50" s="132"/>
      <c r="E50" s="132">
        <f>E51+E52+E53+E54</f>
        <v>1009408.87</v>
      </c>
      <c r="F50" s="133">
        <f>F51+F52+F53+F54</f>
        <v>548472.602</v>
      </c>
      <c r="G50" s="134"/>
      <c r="H50" s="131">
        <f>H51+H52+H53+H54</f>
        <v>1122608.902</v>
      </c>
      <c r="I50" s="132"/>
      <c r="J50" s="132">
        <f>J51+J52+J53+J54</f>
        <v>747932.828</v>
      </c>
      <c r="K50" s="132">
        <f>K51+K52+K53+K54</f>
        <v>374676.07399999996</v>
      </c>
      <c r="L50" s="135"/>
      <c r="M50" s="136">
        <f t="shared" si="1"/>
        <v>72.05996875736642</v>
      </c>
      <c r="N50" s="137">
        <f>N51+N52+N53+N54</f>
        <v>1122608.902</v>
      </c>
      <c r="O50" s="132"/>
      <c r="P50" s="132">
        <f>P51+P52+P53+P54</f>
        <v>747932.828</v>
      </c>
      <c r="Q50" s="132">
        <f>Q51+Q52+Q53+Q54</f>
        <v>374676.07399999996</v>
      </c>
      <c r="R50" s="135"/>
      <c r="S50" s="138">
        <f t="shared" si="0"/>
        <v>72.05996875736642</v>
      </c>
      <c r="T50" s="46"/>
      <c r="U50" s="48">
        <f aca="true" t="shared" si="2" ref="U50:V54">J50/E50</f>
        <v>0.7409612202040586</v>
      </c>
      <c r="V50" s="48">
        <f t="shared" si="2"/>
        <v>0.683126326882596</v>
      </c>
    </row>
    <row r="51" spans="1:22" s="45" customFormat="1" ht="211.5" customHeight="1">
      <c r="A51" s="97" t="s">
        <v>16</v>
      </c>
      <c r="B51" s="139" t="s">
        <v>273</v>
      </c>
      <c r="C51" s="140">
        <f>E51+F51</f>
        <v>1523216.0729999999</v>
      </c>
      <c r="D51" s="141"/>
      <c r="E51" s="141">
        <v>976816.47</v>
      </c>
      <c r="F51" s="142">
        <v>546399.603</v>
      </c>
      <c r="G51" s="143"/>
      <c r="H51" s="140">
        <f>J51+K51</f>
        <v>1094661.209</v>
      </c>
      <c r="I51" s="141"/>
      <c r="J51" s="141">
        <v>721314.273</v>
      </c>
      <c r="K51" s="141">
        <v>373346.936</v>
      </c>
      <c r="L51" s="105"/>
      <c r="M51" s="71">
        <f t="shared" si="1"/>
        <v>71.8651298659189</v>
      </c>
      <c r="N51" s="144">
        <f>P51+Q51</f>
        <v>1094661.209</v>
      </c>
      <c r="O51" s="141"/>
      <c r="P51" s="141">
        <v>721314.273</v>
      </c>
      <c r="Q51" s="141">
        <v>373346.936</v>
      </c>
      <c r="R51" s="105"/>
      <c r="S51" s="73">
        <f t="shared" si="0"/>
        <v>71.8651298659189</v>
      </c>
      <c r="T51" s="46"/>
      <c r="U51" s="48">
        <f t="shared" si="2"/>
        <v>0.7384337745656562</v>
      </c>
      <c r="V51" s="48">
        <f t="shared" si="2"/>
        <v>0.6832855184193829</v>
      </c>
    </row>
    <row r="52" spans="1:22" s="45" customFormat="1" ht="186" customHeight="1">
      <c r="A52" s="106" t="s">
        <v>17</v>
      </c>
      <c r="B52" s="145" t="s">
        <v>270</v>
      </c>
      <c r="C52" s="146">
        <f>E52+F52</f>
        <v>26829.8</v>
      </c>
      <c r="D52" s="147"/>
      <c r="E52" s="147">
        <v>26829.8</v>
      </c>
      <c r="F52" s="148">
        <v>0</v>
      </c>
      <c r="G52" s="149"/>
      <c r="H52" s="146">
        <f>J52+K52</f>
        <v>21780.815</v>
      </c>
      <c r="I52" s="147"/>
      <c r="J52" s="147">
        <v>21780.815</v>
      </c>
      <c r="K52" s="147">
        <v>0</v>
      </c>
      <c r="L52" s="107"/>
      <c r="M52" s="81">
        <f t="shared" si="1"/>
        <v>81.18142885895534</v>
      </c>
      <c r="N52" s="150">
        <f>P52+Q52</f>
        <v>21780.815</v>
      </c>
      <c r="O52" s="147"/>
      <c r="P52" s="147">
        <v>21780.815</v>
      </c>
      <c r="Q52" s="147">
        <v>0</v>
      </c>
      <c r="R52" s="107"/>
      <c r="S52" s="83">
        <f t="shared" si="0"/>
        <v>81.18142885895534</v>
      </c>
      <c r="T52" s="46"/>
      <c r="U52" s="48">
        <f t="shared" si="2"/>
        <v>0.8118142885895534</v>
      </c>
      <c r="V52" s="48" t="e">
        <f t="shared" si="2"/>
        <v>#DIV/0!</v>
      </c>
    </row>
    <row r="53" spans="1:22" s="45" customFormat="1" ht="81.75" customHeight="1">
      <c r="A53" s="106" t="s">
        <v>193</v>
      </c>
      <c r="B53" s="145" t="s">
        <v>271</v>
      </c>
      <c r="C53" s="146">
        <f>E53+F53</f>
        <v>5719.2</v>
      </c>
      <c r="D53" s="147"/>
      <c r="E53" s="147">
        <v>5719.2</v>
      </c>
      <c r="F53" s="148">
        <v>0</v>
      </c>
      <c r="G53" s="149"/>
      <c r="H53" s="146">
        <f>J53+K53</f>
        <v>4837.74</v>
      </c>
      <c r="I53" s="147"/>
      <c r="J53" s="147">
        <v>4837.74</v>
      </c>
      <c r="K53" s="147">
        <v>0</v>
      </c>
      <c r="L53" s="107"/>
      <c r="M53" s="81">
        <f t="shared" si="1"/>
        <v>84.58770457406631</v>
      </c>
      <c r="N53" s="150">
        <f>P53+Q53</f>
        <v>4837.74</v>
      </c>
      <c r="O53" s="147"/>
      <c r="P53" s="147">
        <v>4837.74</v>
      </c>
      <c r="Q53" s="147">
        <v>0</v>
      </c>
      <c r="R53" s="107"/>
      <c r="S53" s="83">
        <f t="shared" si="0"/>
        <v>84.58770457406631</v>
      </c>
      <c r="T53" s="46"/>
      <c r="U53" s="48">
        <f t="shared" si="2"/>
        <v>0.845877045740663</v>
      </c>
      <c r="V53" s="48" t="e">
        <f t="shared" si="2"/>
        <v>#DIV/0!</v>
      </c>
    </row>
    <row r="54" spans="1:22" s="45" customFormat="1" ht="93.75" customHeight="1">
      <c r="A54" s="106" t="s">
        <v>10</v>
      </c>
      <c r="B54" s="145" t="s">
        <v>272</v>
      </c>
      <c r="C54" s="146">
        <f>E54+F54</f>
        <v>2116.399</v>
      </c>
      <c r="D54" s="147"/>
      <c r="E54" s="147">
        <v>43.4</v>
      </c>
      <c r="F54" s="148">
        <v>2072.999</v>
      </c>
      <c r="G54" s="149"/>
      <c r="H54" s="146">
        <f>J54+K54</f>
        <v>1329.138</v>
      </c>
      <c r="I54" s="147"/>
      <c r="J54" s="147">
        <v>0</v>
      </c>
      <c r="K54" s="147">
        <v>1329.138</v>
      </c>
      <c r="L54" s="107"/>
      <c r="M54" s="81">
        <f t="shared" si="1"/>
        <v>62.80186297574323</v>
      </c>
      <c r="N54" s="150">
        <f>P54+Q54</f>
        <v>1329.138</v>
      </c>
      <c r="O54" s="147"/>
      <c r="P54" s="147">
        <v>0</v>
      </c>
      <c r="Q54" s="147">
        <v>1329.138</v>
      </c>
      <c r="R54" s="107"/>
      <c r="S54" s="83">
        <f t="shared" si="0"/>
        <v>62.80186297574323</v>
      </c>
      <c r="T54" s="46"/>
      <c r="U54" s="48">
        <f t="shared" si="2"/>
        <v>0</v>
      </c>
      <c r="V54" s="48">
        <f>K54/F54</f>
        <v>0.6411667347644645</v>
      </c>
    </row>
    <row r="55" spans="1:22" s="45" customFormat="1" ht="92.25" thickBot="1">
      <c r="A55" s="129" t="s">
        <v>223</v>
      </c>
      <c r="B55" s="130" t="s">
        <v>254</v>
      </c>
      <c r="C55" s="131">
        <f>C56+C60+C63+C65+C68+C72+C58</f>
        <v>170239.94799999997</v>
      </c>
      <c r="D55" s="132"/>
      <c r="E55" s="132">
        <f>E56+E60+E63+E65+E68+E72+E58</f>
        <v>0</v>
      </c>
      <c r="F55" s="133">
        <f>F56+F60+F63+F65+F68+F72+F58</f>
        <v>170239.94799999997</v>
      </c>
      <c r="G55" s="134"/>
      <c r="H55" s="131">
        <f>H56+H60+H63+H65+H68+H72+H58</f>
        <v>120498.598</v>
      </c>
      <c r="I55" s="132"/>
      <c r="J55" s="132">
        <f>J56+J60+J63+J65+J68+J72+J58</f>
        <v>0</v>
      </c>
      <c r="K55" s="132">
        <f>K56+K60+K63+K65+K68+K72+K58</f>
        <v>120498.598</v>
      </c>
      <c r="L55" s="135"/>
      <c r="M55" s="136">
        <f>H55/C55*100</f>
        <v>70.78162288912354</v>
      </c>
      <c r="N55" s="137">
        <f>N56+N60+N63+N65+N68+N72+N58</f>
        <v>112377.65899999999</v>
      </c>
      <c r="O55" s="132"/>
      <c r="P55" s="132">
        <f>P56+P60+P63+P65+P68+P72+P58</f>
        <v>0</v>
      </c>
      <c r="Q55" s="132">
        <f>Q56+Q60+Q63+Q65+Q68+Q72+Q58</f>
        <v>112377.65899999999</v>
      </c>
      <c r="R55" s="200"/>
      <c r="S55" s="138">
        <f t="shared" si="0"/>
        <v>66.01133301567972</v>
      </c>
      <c r="T55" s="46"/>
      <c r="U55" s="45">
        <f>K55/F55*100</f>
        <v>70.78162288912354</v>
      </c>
      <c r="V55" s="45">
        <f>Q55/F55*100</f>
        <v>66.01133301567972</v>
      </c>
    </row>
    <row r="56" spans="1:20" s="45" customFormat="1" ht="100.5" customHeight="1">
      <c r="A56" s="97" t="s">
        <v>4</v>
      </c>
      <c r="B56" s="139" t="s">
        <v>132</v>
      </c>
      <c r="C56" s="140">
        <f>C57</f>
        <v>113468.246</v>
      </c>
      <c r="D56" s="141"/>
      <c r="E56" s="141"/>
      <c r="F56" s="142">
        <f>F57</f>
        <v>113468.246</v>
      </c>
      <c r="G56" s="143"/>
      <c r="H56" s="140">
        <f>H57</f>
        <v>77197.717</v>
      </c>
      <c r="I56" s="141"/>
      <c r="J56" s="141"/>
      <c r="K56" s="141">
        <f>K57</f>
        <v>77197.717</v>
      </c>
      <c r="L56" s="105"/>
      <c r="M56" s="71">
        <f t="shared" si="1"/>
        <v>68.03464380686735</v>
      </c>
      <c r="N56" s="144">
        <f>N57</f>
        <v>70828.077</v>
      </c>
      <c r="O56" s="141"/>
      <c r="P56" s="141"/>
      <c r="Q56" s="141">
        <f>Q57</f>
        <v>70828.077</v>
      </c>
      <c r="R56" s="105"/>
      <c r="S56" s="73">
        <f t="shared" si="0"/>
        <v>62.42105566697489</v>
      </c>
      <c r="T56" s="46"/>
    </row>
    <row r="57" spans="1:20" s="45" customFormat="1" ht="111.75" customHeight="1">
      <c r="A57" s="106" t="s">
        <v>196</v>
      </c>
      <c r="B57" s="202" t="s">
        <v>141</v>
      </c>
      <c r="C57" s="146">
        <f>F57</f>
        <v>113468.246</v>
      </c>
      <c r="D57" s="147"/>
      <c r="E57" s="147"/>
      <c r="F57" s="148">
        <v>113468.246</v>
      </c>
      <c r="G57" s="149"/>
      <c r="H57" s="146">
        <f>K57</f>
        <v>77197.717</v>
      </c>
      <c r="I57" s="147"/>
      <c r="J57" s="147"/>
      <c r="K57" s="147">
        <v>77197.717</v>
      </c>
      <c r="L57" s="107"/>
      <c r="M57" s="81">
        <f t="shared" si="1"/>
        <v>68.03464380686735</v>
      </c>
      <c r="N57" s="150">
        <f>Q57</f>
        <v>70828.077</v>
      </c>
      <c r="O57" s="147"/>
      <c r="P57" s="147"/>
      <c r="Q57" s="147">
        <v>70828.077</v>
      </c>
      <c r="R57" s="107"/>
      <c r="S57" s="83">
        <f t="shared" si="0"/>
        <v>62.42105566697489</v>
      </c>
      <c r="T57" s="46"/>
    </row>
    <row r="58" spans="1:20" s="45" customFormat="1" ht="54.75" customHeight="1" hidden="1">
      <c r="A58" s="106" t="s">
        <v>5</v>
      </c>
      <c r="B58" s="145" t="s">
        <v>156</v>
      </c>
      <c r="C58" s="146">
        <f>F58</f>
        <v>0</v>
      </c>
      <c r="D58" s="147"/>
      <c r="E58" s="147"/>
      <c r="F58" s="148">
        <f>F59</f>
        <v>0</v>
      </c>
      <c r="G58" s="149"/>
      <c r="H58" s="146">
        <f>K58</f>
        <v>0</v>
      </c>
      <c r="I58" s="147"/>
      <c r="J58" s="147"/>
      <c r="K58" s="147">
        <f>K59</f>
        <v>0</v>
      </c>
      <c r="L58" s="107"/>
      <c r="M58" s="81" t="s">
        <v>3</v>
      </c>
      <c r="N58" s="150">
        <f>Q58</f>
        <v>0</v>
      </c>
      <c r="O58" s="147"/>
      <c r="P58" s="147"/>
      <c r="Q58" s="147">
        <f>Q59</f>
        <v>0</v>
      </c>
      <c r="R58" s="107"/>
      <c r="S58" s="83" t="s">
        <v>3</v>
      </c>
      <c r="T58" s="49"/>
    </row>
    <row r="59" spans="1:20" s="45" customFormat="1" ht="114" customHeight="1" hidden="1">
      <c r="A59" s="106" t="s">
        <v>196</v>
      </c>
      <c r="B59" s="202" t="s">
        <v>157</v>
      </c>
      <c r="C59" s="146">
        <f>F59</f>
        <v>0</v>
      </c>
      <c r="D59" s="147"/>
      <c r="E59" s="147"/>
      <c r="F59" s="148">
        <v>0</v>
      </c>
      <c r="G59" s="149"/>
      <c r="H59" s="146">
        <f>K59</f>
        <v>0</v>
      </c>
      <c r="I59" s="147"/>
      <c r="J59" s="147"/>
      <c r="K59" s="147">
        <v>0</v>
      </c>
      <c r="L59" s="107"/>
      <c r="M59" s="81" t="s">
        <v>3</v>
      </c>
      <c r="N59" s="150">
        <f>Q59</f>
        <v>0</v>
      </c>
      <c r="O59" s="147"/>
      <c r="P59" s="147"/>
      <c r="Q59" s="147">
        <v>0</v>
      </c>
      <c r="R59" s="107"/>
      <c r="S59" s="83" t="s">
        <v>3</v>
      </c>
      <c r="T59" s="46"/>
    </row>
    <row r="60" spans="1:20" s="45" customFormat="1" ht="108" customHeight="1">
      <c r="A60" s="106" t="s">
        <v>5</v>
      </c>
      <c r="B60" s="145" t="s">
        <v>53</v>
      </c>
      <c r="C60" s="204">
        <f>C61+C62</f>
        <v>23372.741</v>
      </c>
      <c r="D60" s="205"/>
      <c r="E60" s="205">
        <f>E61+E62</f>
        <v>0</v>
      </c>
      <c r="F60" s="206">
        <f>F61+F62</f>
        <v>23372.741</v>
      </c>
      <c r="G60" s="207"/>
      <c r="H60" s="204">
        <f>H61+H62</f>
        <v>21404.033</v>
      </c>
      <c r="I60" s="205"/>
      <c r="J60" s="205">
        <f>J61+J62</f>
        <v>0</v>
      </c>
      <c r="K60" s="205">
        <f>K61+K62</f>
        <v>21404.033</v>
      </c>
      <c r="L60" s="208"/>
      <c r="M60" s="81">
        <f t="shared" si="1"/>
        <v>91.57690576385541</v>
      </c>
      <c r="N60" s="209">
        <f>N61+N62</f>
        <v>21404.033</v>
      </c>
      <c r="O60" s="205"/>
      <c r="P60" s="205">
        <f>P61+P62</f>
        <v>0</v>
      </c>
      <c r="Q60" s="205">
        <f>Q61+Q62</f>
        <v>21404.033</v>
      </c>
      <c r="R60" s="107"/>
      <c r="S60" s="83">
        <f t="shared" si="0"/>
        <v>91.57690576385541</v>
      </c>
      <c r="T60" s="46"/>
    </row>
    <row r="61" spans="1:20" s="45" customFormat="1" ht="91.5">
      <c r="A61" s="106" t="s">
        <v>196</v>
      </c>
      <c r="B61" s="202" t="s">
        <v>39</v>
      </c>
      <c r="C61" s="146">
        <f>F61+E61</f>
        <v>23372.741</v>
      </c>
      <c r="D61" s="147"/>
      <c r="E61" s="147">
        <v>0</v>
      </c>
      <c r="F61" s="148">
        <v>23372.741</v>
      </c>
      <c r="G61" s="149"/>
      <c r="H61" s="146">
        <f>K61+J61</f>
        <v>21404.033</v>
      </c>
      <c r="I61" s="147"/>
      <c r="J61" s="147">
        <v>0</v>
      </c>
      <c r="K61" s="147">
        <v>21404.033</v>
      </c>
      <c r="L61" s="107"/>
      <c r="M61" s="81">
        <f t="shared" si="1"/>
        <v>91.57690576385541</v>
      </c>
      <c r="N61" s="150">
        <f>Q61+P61</f>
        <v>21404.033</v>
      </c>
      <c r="O61" s="147"/>
      <c r="P61" s="147">
        <v>0</v>
      </c>
      <c r="Q61" s="147">
        <v>21404.033</v>
      </c>
      <c r="R61" s="107"/>
      <c r="S61" s="83">
        <f t="shared" si="0"/>
        <v>91.57690576385541</v>
      </c>
      <c r="T61" s="46"/>
    </row>
    <row r="62" spans="1:20" s="45" customFormat="1" ht="193.5" customHeight="1" hidden="1">
      <c r="A62" s="106" t="s">
        <v>197</v>
      </c>
      <c r="B62" s="202" t="s">
        <v>38</v>
      </c>
      <c r="C62" s="146">
        <f>E62+F62</f>
        <v>0</v>
      </c>
      <c r="D62" s="147"/>
      <c r="E62" s="147">
        <v>0</v>
      </c>
      <c r="F62" s="148">
        <v>0</v>
      </c>
      <c r="G62" s="149"/>
      <c r="H62" s="146">
        <f>J62+K62</f>
        <v>0</v>
      </c>
      <c r="I62" s="147"/>
      <c r="J62" s="147">
        <v>0</v>
      </c>
      <c r="K62" s="147">
        <v>0</v>
      </c>
      <c r="L62" s="107"/>
      <c r="M62" s="81" t="e">
        <f t="shared" si="1"/>
        <v>#DIV/0!</v>
      </c>
      <c r="N62" s="150">
        <f>P62+Q62</f>
        <v>0</v>
      </c>
      <c r="O62" s="147"/>
      <c r="P62" s="147">
        <v>0</v>
      </c>
      <c r="Q62" s="147">
        <v>0</v>
      </c>
      <c r="R62" s="107"/>
      <c r="S62" s="83" t="e">
        <f t="shared" si="0"/>
        <v>#DIV/0!</v>
      </c>
      <c r="T62" s="46"/>
    </row>
    <row r="63" spans="1:20" s="45" customFormat="1" ht="54" customHeight="1">
      <c r="A63" s="106" t="s">
        <v>14</v>
      </c>
      <c r="B63" s="145" t="s">
        <v>102</v>
      </c>
      <c r="C63" s="204">
        <f>C64</f>
        <v>1772.993</v>
      </c>
      <c r="D63" s="205"/>
      <c r="E63" s="205"/>
      <c r="F63" s="206">
        <f>F64</f>
        <v>1772.993</v>
      </c>
      <c r="G63" s="207"/>
      <c r="H63" s="204">
        <f>H64</f>
        <v>1194.316</v>
      </c>
      <c r="I63" s="205"/>
      <c r="J63" s="205"/>
      <c r="K63" s="205">
        <f>K64</f>
        <v>1194.316</v>
      </c>
      <c r="L63" s="208"/>
      <c r="M63" s="81">
        <f t="shared" si="1"/>
        <v>67.3615744675811</v>
      </c>
      <c r="N63" s="209">
        <f>N64</f>
        <v>1125.063</v>
      </c>
      <c r="O63" s="205"/>
      <c r="P63" s="205"/>
      <c r="Q63" s="205">
        <f>Q64</f>
        <v>1125.063</v>
      </c>
      <c r="R63" s="107"/>
      <c r="S63" s="83">
        <f t="shared" si="0"/>
        <v>63.455580478885146</v>
      </c>
      <c r="T63" s="46"/>
    </row>
    <row r="64" spans="1:20" s="45" customFormat="1" ht="72" customHeight="1">
      <c r="A64" s="106" t="s">
        <v>196</v>
      </c>
      <c r="B64" s="202" t="s">
        <v>135</v>
      </c>
      <c r="C64" s="146">
        <f>F64</f>
        <v>1772.993</v>
      </c>
      <c r="D64" s="147"/>
      <c r="E64" s="147"/>
      <c r="F64" s="148">
        <v>1772.993</v>
      </c>
      <c r="G64" s="149"/>
      <c r="H64" s="146">
        <f>K64</f>
        <v>1194.316</v>
      </c>
      <c r="I64" s="147"/>
      <c r="J64" s="147"/>
      <c r="K64" s="147">
        <v>1194.316</v>
      </c>
      <c r="L64" s="107"/>
      <c r="M64" s="81">
        <f t="shared" si="1"/>
        <v>67.3615744675811</v>
      </c>
      <c r="N64" s="150">
        <f>Q64</f>
        <v>1125.063</v>
      </c>
      <c r="O64" s="147"/>
      <c r="P64" s="147"/>
      <c r="Q64" s="147">
        <v>1125.063</v>
      </c>
      <c r="R64" s="107"/>
      <c r="S64" s="83">
        <f t="shared" si="0"/>
        <v>63.455580478885146</v>
      </c>
      <c r="T64" s="46"/>
    </row>
    <row r="65" spans="1:20" s="45" customFormat="1" ht="75" customHeight="1" hidden="1">
      <c r="A65" s="106" t="s">
        <v>25</v>
      </c>
      <c r="B65" s="145" t="s">
        <v>136</v>
      </c>
      <c r="C65" s="204">
        <f>C66+C67</f>
        <v>0</v>
      </c>
      <c r="D65" s="205"/>
      <c r="E65" s="205"/>
      <c r="F65" s="206">
        <f>F66+F67</f>
        <v>0</v>
      </c>
      <c r="G65" s="207"/>
      <c r="H65" s="204">
        <f>H66+H67</f>
        <v>0</v>
      </c>
      <c r="I65" s="205"/>
      <c r="J65" s="205"/>
      <c r="K65" s="205">
        <f>K66+K67</f>
        <v>0</v>
      </c>
      <c r="L65" s="208"/>
      <c r="M65" s="81" t="s">
        <v>3</v>
      </c>
      <c r="N65" s="209">
        <f>N66+N67</f>
        <v>0</v>
      </c>
      <c r="O65" s="205"/>
      <c r="P65" s="205"/>
      <c r="Q65" s="205">
        <f>Q66+Q67</f>
        <v>0</v>
      </c>
      <c r="R65" s="107"/>
      <c r="S65" s="83" t="s">
        <v>3</v>
      </c>
      <c r="T65" s="46"/>
    </row>
    <row r="66" spans="1:20" s="45" customFormat="1" ht="90" customHeight="1" hidden="1">
      <c r="A66" s="106" t="s">
        <v>196</v>
      </c>
      <c r="B66" s="202" t="s">
        <v>137</v>
      </c>
      <c r="C66" s="146">
        <f>F66</f>
        <v>0</v>
      </c>
      <c r="D66" s="147"/>
      <c r="E66" s="147"/>
      <c r="F66" s="148">
        <v>0</v>
      </c>
      <c r="G66" s="149"/>
      <c r="H66" s="146">
        <f>K66</f>
        <v>0</v>
      </c>
      <c r="I66" s="147"/>
      <c r="J66" s="147"/>
      <c r="K66" s="147">
        <v>0</v>
      </c>
      <c r="L66" s="107"/>
      <c r="M66" s="81" t="s">
        <v>3</v>
      </c>
      <c r="N66" s="150">
        <f>Q66</f>
        <v>0</v>
      </c>
      <c r="O66" s="147"/>
      <c r="P66" s="147"/>
      <c r="Q66" s="147">
        <v>0</v>
      </c>
      <c r="R66" s="107"/>
      <c r="S66" s="83" t="s">
        <v>3</v>
      </c>
      <c r="T66" s="46"/>
    </row>
    <row r="67" spans="1:20" s="45" customFormat="1" ht="57.75" customHeight="1" hidden="1">
      <c r="A67" s="106" t="s">
        <v>197</v>
      </c>
      <c r="B67" s="202" t="s">
        <v>188</v>
      </c>
      <c r="C67" s="146">
        <f>F67</f>
        <v>0</v>
      </c>
      <c r="D67" s="147"/>
      <c r="E67" s="147"/>
      <c r="F67" s="148">
        <v>0</v>
      </c>
      <c r="G67" s="149"/>
      <c r="H67" s="146">
        <f>K67</f>
        <v>0</v>
      </c>
      <c r="I67" s="147"/>
      <c r="J67" s="147"/>
      <c r="K67" s="147">
        <v>0</v>
      </c>
      <c r="L67" s="107"/>
      <c r="M67" s="81" t="s">
        <v>3</v>
      </c>
      <c r="N67" s="150">
        <f>Q67</f>
        <v>0</v>
      </c>
      <c r="O67" s="147"/>
      <c r="P67" s="147"/>
      <c r="Q67" s="147">
        <v>0</v>
      </c>
      <c r="R67" s="107"/>
      <c r="S67" s="83" t="s">
        <v>3</v>
      </c>
      <c r="T67" s="46"/>
    </row>
    <row r="68" spans="1:22" s="45" customFormat="1" ht="54.75" customHeight="1">
      <c r="A68" s="106" t="s">
        <v>15</v>
      </c>
      <c r="B68" s="145" t="s">
        <v>26</v>
      </c>
      <c r="C68" s="146">
        <f>C69+C71+C70</f>
        <v>30963.108</v>
      </c>
      <c r="D68" s="147"/>
      <c r="E68" s="147">
        <f>E69+E71</f>
        <v>0</v>
      </c>
      <c r="F68" s="148">
        <f>F69+F71+F70</f>
        <v>30963.108</v>
      </c>
      <c r="G68" s="149"/>
      <c r="H68" s="146">
        <f>H69+H71+H70</f>
        <v>20102.746000000003</v>
      </c>
      <c r="I68" s="147"/>
      <c r="J68" s="147">
        <f>J69+J71</f>
        <v>0</v>
      </c>
      <c r="K68" s="147">
        <f>K69+K71+K70</f>
        <v>20102.746000000003</v>
      </c>
      <c r="L68" s="107"/>
      <c r="M68" s="81">
        <f>H68/C68*100</f>
        <v>64.9248324812871</v>
      </c>
      <c r="N68" s="150">
        <f>N69+N71+N70</f>
        <v>18420.7</v>
      </c>
      <c r="O68" s="147"/>
      <c r="P68" s="147">
        <f>P69+P71</f>
        <v>0</v>
      </c>
      <c r="Q68" s="147">
        <f>Q69+Q71+Q70</f>
        <v>18420.7</v>
      </c>
      <c r="R68" s="107"/>
      <c r="S68" s="83">
        <f>N68/C68*100</f>
        <v>59.49241271257395</v>
      </c>
      <c r="T68" s="46"/>
      <c r="U68" s="45">
        <f>K68/F68*100</f>
        <v>64.9248324812871</v>
      </c>
      <c r="V68" s="45">
        <f>Q68/F68</f>
        <v>0.5949241271257395</v>
      </c>
    </row>
    <row r="69" spans="1:20" s="45" customFormat="1" ht="160.5">
      <c r="A69" s="106" t="s">
        <v>196</v>
      </c>
      <c r="B69" s="202" t="s">
        <v>138</v>
      </c>
      <c r="C69" s="146">
        <f>E69+F69</f>
        <v>4799.364</v>
      </c>
      <c r="D69" s="147"/>
      <c r="E69" s="147">
        <v>0</v>
      </c>
      <c r="F69" s="148">
        <v>4799.364</v>
      </c>
      <c r="G69" s="149"/>
      <c r="H69" s="146">
        <f>J69+K69</f>
        <v>2793.041</v>
      </c>
      <c r="I69" s="147"/>
      <c r="J69" s="147">
        <v>0</v>
      </c>
      <c r="K69" s="147">
        <v>2793.041</v>
      </c>
      <c r="L69" s="107"/>
      <c r="M69" s="81">
        <f t="shared" si="1"/>
        <v>58.19606514529843</v>
      </c>
      <c r="N69" s="150">
        <f>P69+Q69</f>
        <v>2467.651</v>
      </c>
      <c r="O69" s="147"/>
      <c r="P69" s="147">
        <v>0</v>
      </c>
      <c r="Q69" s="147">
        <v>2467.651</v>
      </c>
      <c r="R69" s="107"/>
      <c r="S69" s="83">
        <f t="shared" si="0"/>
        <v>51.41620848095706</v>
      </c>
      <c r="T69" s="46"/>
    </row>
    <row r="70" spans="1:20" s="45" customFormat="1" ht="22.5">
      <c r="A70" s="106" t="s">
        <v>197</v>
      </c>
      <c r="B70" s="202" t="s">
        <v>103</v>
      </c>
      <c r="C70" s="146">
        <f>F70</f>
        <v>100</v>
      </c>
      <c r="D70" s="147"/>
      <c r="E70" s="147"/>
      <c r="F70" s="148">
        <v>100</v>
      </c>
      <c r="G70" s="149"/>
      <c r="H70" s="146">
        <f>K70</f>
        <v>100</v>
      </c>
      <c r="I70" s="147"/>
      <c r="J70" s="147"/>
      <c r="K70" s="147">
        <v>100</v>
      </c>
      <c r="L70" s="107"/>
      <c r="M70" s="81">
        <f t="shared" si="1"/>
        <v>100</v>
      </c>
      <c r="N70" s="150">
        <f>Q70</f>
        <v>100</v>
      </c>
      <c r="O70" s="147"/>
      <c r="P70" s="147"/>
      <c r="Q70" s="147">
        <v>100</v>
      </c>
      <c r="R70" s="107"/>
      <c r="S70" s="83">
        <f t="shared" si="0"/>
        <v>100</v>
      </c>
      <c r="T70" s="46"/>
    </row>
    <row r="71" spans="1:20" s="45" customFormat="1" ht="80.25">
      <c r="A71" s="106" t="s">
        <v>198</v>
      </c>
      <c r="B71" s="202" t="s">
        <v>142</v>
      </c>
      <c r="C71" s="146">
        <f>F71+E71</f>
        <v>26063.744</v>
      </c>
      <c r="D71" s="147"/>
      <c r="E71" s="147"/>
      <c r="F71" s="148">
        <v>26063.744</v>
      </c>
      <c r="G71" s="149"/>
      <c r="H71" s="146">
        <f>K71+J71</f>
        <v>17209.705</v>
      </c>
      <c r="I71" s="147"/>
      <c r="J71" s="147"/>
      <c r="K71" s="147">
        <v>17209.705</v>
      </c>
      <c r="L71" s="107"/>
      <c r="M71" s="81">
        <f t="shared" si="1"/>
        <v>66.02928957558824</v>
      </c>
      <c r="N71" s="150">
        <f>Q71+P71</f>
        <v>15853.049</v>
      </c>
      <c r="O71" s="147"/>
      <c r="P71" s="147"/>
      <c r="Q71" s="147">
        <v>15853.049</v>
      </c>
      <c r="R71" s="107"/>
      <c r="S71" s="83">
        <f t="shared" si="0"/>
        <v>60.82414330036391</v>
      </c>
      <c r="T71" s="46"/>
    </row>
    <row r="72" spans="1:20" s="45" customFormat="1" ht="45.75">
      <c r="A72" s="106" t="s">
        <v>25</v>
      </c>
      <c r="B72" s="145" t="s">
        <v>139</v>
      </c>
      <c r="C72" s="204">
        <f>C73</f>
        <v>662.86</v>
      </c>
      <c r="D72" s="205"/>
      <c r="E72" s="205"/>
      <c r="F72" s="206">
        <f>F73</f>
        <v>662.86</v>
      </c>
      <c r="G72" s="207"/>
      <c r="H72" s="204">
        <f>H73</f>
        <v>599.786</v>
      </c>
      <c r="I72" s="205"/>
      <c r="J72" s="205"/>
      <c r="K72" s="205">
        <f>K73</f>
        <v>599.786</v>
      </c>
      <c r="L72" s="208"/>
      <c r="M72" s="81">
        <f t="shared" si="1"/>
        <v>90.48456687686691</v>
      </c>
      <c r="N72" s="209">
        <f>N73</f>
        <v>599.786</v>
      </c>
      <c r="O72" s="205"/>
      <c r="P72" s="205"/>
      <c r="Q72" s="205">
        <f>Q73</f>
        <v>599.786</v>
      </c>
      <c r="R72" s="107"/>
      <c r="S72" s="83">
        <f t="shared" si="0"/>
        <v>90.48456687686691</v>
      </c>
      <c r="T72" s="46"/>
    </row>
    <row r="73" spans="1:20" s="45" customFormat="1" ht="92.25" thickBot="1">
      <c r="A73" s="285" t="s">
        <v>196</v>
      </c>
      <c r="B73" s="295" t="s">
        <v>140</v>
      </c>
      <c r="C73" s="287">
        <f>F73</f>
        <v>662.86</v>
      </c>
      <c r="D73" s="288"/>
      <c r="E73" s="288"/>
      <c r="F73" s="289">
        <v>662.86</v>
      </c>
      <c r="G73" s="290"/>
      <c r="H73" s="287">
        <f>K73</f>
        <v>599.786</v>
      </c>
      <c r="I73" s="288"/>
      <c r="J73" s="288"/>
      <c r="K73" s="288">
        <v>599.786</v>
      </c>
      <c r="L73" s="291"/>
      <c r="M73" s="92">
        <f t="shared" si="1"/>
        <v>90.48456687686691</v>
      </c>
      <c r="N73" s="292">
        <f>Q73</f>
        <v>599.786</v>
      </c>
      <c r="O73" s="288"/>
      <c r="P73" s="288"/>
      <c r="Q73" s="288">
        <v>599.786</v>
      </c>
      <c r="R73" s="291"/>
      <c r="S73" s="94">
        <f t="shared" si="0"/>
        <v>90.48456687686691</v>
      </c>
      <c r="T73" s="46"/>
    </row>
    <row r="74" spans="1:25" s="45" customFormat="1" ht="69" thickBot="1">
      <c r="A74" s="95" t="s">
        <v>239</v>
      </c>
      <c r="B74" s="248" t="s">
        <v>255</v>
      </c>
      <c r="C74" s="249">
        <f>D74+E74+F74</f>
        <v>598884.1549999999</v>
      </c>
      <c r="D74" s="250">
        <f>D75+D85+D96+D98</f>
        <v>184099.8</v>
      </c>
      <c r="E74" s="250">
        <f>E75+E85+E96+E98</f>
        <v>413763.58999999997</v>
      </c>
      <c r="F74" s="251">
        <f>F75+F85+F96+F98</f>
        <v>1020.765</v>
      </c>
      <c r="G74" s="252"/>
      <c r="H74" s="249">
        <f>I74+J74+K74</f>
        <v>414669.99899999995</v>
      </c>
      <c r="I74" s="250">
        <f>I75+I85+I96+I98</f>
        <v>112870.272</v>
      </c>
      <c r="J74" s="250">
        <f>J75+J85+J96+J98</f>
        <v>301490.15499999997</v>
      </c>
      <c r="K74" s="250">
        <f>K75+K85+K96+K98</f>
        <v>309.572</v>
      </c>
      <c r="L74" s="312"/>
      <c r="M74" s="60">
        <f t="shared" si="1"/>
        <v>69.24043582351916</v>
      </c>
      <c r="N74" s="253">
        <f>O74+P74+Q74</f>
        <v>414559.82200000004</v>
      </c>
      <c r="O74" s="250">
        <f>O75+O85+O96+O98</f>
        <v>112965.964</v>
      </c>
      <c r="P74" s="250">
        <f>P75+P85+P96+P98</f>
        <v>301284.324</v>
      </c>
      <c r="Q74" s="250">
        <f>Q75+Q85+Q96+Q98</f>
        <v>309.534</v>
      </c>
      <c r="R74" s="312"/>
      <c r="S74" s="63">
        <f t="shared" si="0"/>
        <v>69.22203877643082</v>
      </c>
      <c r="T74" s="254"/>
      <c r="U74" s="48">
        <f>J74/E74</f>
        <v>0.728653178497412</v>
      </c>
      <c r="V74" s="48">
        <f>K74/F74</f>
        <v>0.3032745049056345</v>
      </c>
      <c r="W74" s="48">
        <f>O74/D74</f>
        <v>0.6136126383624535</v>
      </c>
      <c r="X74" s="48">
        <f>P74/E74</f>
        <v>0.7281557180997972</v>
      </c>
      <c r="Y74" s="48">
        <f>Q74/F74</f>
        <v>0.30323727792391003</v>
      </c>
    </row>
    <row r="75" spans="1:20" s="45" customFormat="1" ht="57">
      <c r="A75" s="255" t="s">
        <v>6</v>
      </c>
      <c r="B75" s="139" t="s">
        <v>150</v>
      </c>
      <c r="C75" s="140">
        <f>D75+E75+F75</f>
        <v>357713.6</v>
      </c>
      <c r="D75" s="141">
        <f>D76+D77+D78+D79+D80+D81+D82+D83</f>
        <v>116085.9</v>
      </c>
      <c r="E75" s="141">
        <f>E76+E77+E78+E79+E80+E81+E82+E83+E84</f>
        <v>241627.7</v>
      </c>
      <c r="F75" s="142"/>
      <c r="G75" s="143"/>
      <c r="H75" s="140">
        <f>I75+J75+K75</f>
        <v>248479.59499999997</v>
      </c>
      <c r="I75" s="141">
        <f>I76+I77+I78+I79+I80+I81+I82+I83</f>
        <v>66810.469</v>
      </c>
      <c r="J75" s="141">
        <f>J76+J77+J78+J79+J80+J81+J82+J83+J84</f>
        <v>181669.126</v>
      </c>
      <c r="K75" s="141"/>
      <c r="L75" s="105"/>
      <c r="M75" s="71">
        <f t="shared" si="1"/>
        <v>69.46327872353748</v>
      </c>
      <c r="N75" s="144">
        <f>O75+P75+Q75</f>
        <v>248589.907</v>
      </c>
      <c r="O75" s="141">
        <f>O76+O77+O78+O79+O80+O81+O82+O83</f>
        <v>66843.762</v>
      </c>
      <c r="P75" s="141">
        <f>P76+P77+P78+P79+P80+P81+P82+P83+P84</f>
        <v>181746.145</v>
      </c>
      <c r="Q75" s="141"/>
      <c r="R75" s="105"/>
      <c r="S75" s="73">
        <f t="shared" si="0"/>
        <v>69.49411680182135</v>
      </c>
      <c r="T75" s="256"/>
    </row>
    <row r="76" spans="1:20" s="45" customFormat="1" ht="103.5">
      <c r="A76" s="106" t="s">
        <v>196</v>
      </c>
      <c r="B76" s="202" t="s">
        <v>27</v>
      </c>
      <c r="C76" s="146">
        <f>D76+E76+F76</f>
        <v>110791.5</v>
      </c>
      <c r="D76" s="147">
        <v>110791.5</v>
      </c>
      <c r="E76" s="147"/>
      <c r="F76" s="148"/>
      <c r="G76" s="149"/>
      <c r="H76" s="146">
        <f>I76+J76+K76</f>
        <v>63696.2</v>
      </c>
      <c r="I76" s="147">
        <v>63696.2</v>
      </c>
      <c r="J76" s="147"/>
      <c r="K76" s="147"/>
      <c r="L76" s="107"/>
      <c r="M76" s="81">
        <f t="shared" si="1"/>
        <v>57.49195561031306</v>
      </c>
      <c r="N76" s="150">
        <f>O76+P76+Q76</f>
        <v>63729.493</v>
      </c>
      <c r="O76" s="147">
        <v>63729.493</v>
      </c>
      <c r="P76" s="147"/>
      <c r="Q76" s="147"/>
      <c r="R76" s="107"/>
      <c r="S76" s="83">
        <f t="shared" si="0"/>
        <v>57.52200574953855</v>
      </c>
      <c r="T76" s="256"/>
    </row>
    <row r="77" spans="1:20" s="45" customFormat="1" ht="160.5">
      <c r="A77" s="106" t="s">
        <v>197</v>
      </c>
      <c r="B77" s="202" t="s">
        <v>151</v>
      </c>
      <c r="C77" s="146">
        <f aca="true" t="shared" si="3" ref="C77:C83">D77+E77+F77</f>
        <v>4.7</v>
      </c>
      <c r="D77" s="147">
        <v>4.7</v>
      </c>
      <c r="E77" s="147"/>
      <c r="F77" s="257"/>
      <c r="G77" s="258"/>
      <c r="H77" s="146">
        <f aca="true" t="shared" si="4" ref="H77:H83">I77+J77+K77</f>
        <v>0</v>
      </c>
      <c r="I77" s="147">
        <v>0</v>
      </c>
      <c r="J77" s="147"/>
      <c r="K77" s="259"/>
      <c r="L77" s="107"/>
      <c r="M77" s="81" t="s">
        <v>3</v>
      </c>
      <c r="N77" s="150">
        <f aca="true" t="shared" si="5" ref="N77:N83">O77+P77+Q77</f>
        <v>0</v>
      </c>
      <c r="O77" s="147">
        <v>0</v>
      </c>
      <c r="P77" s="147"/>
      <c r="Q77" s="259"/>
      <c r="R77" s="260"/>
      <c r="S77" s="83" t="s">
        <v>3</v>
      </c>
      <c r="T77" s="256"/>
    </row>
    <row r="78" spans="1:20" s="45" customFormat="1" ht="80.25">
      <c r="A78" s="74" t="s">
        <v>198</v>
      </c>
      <c r="B78" s="75" t="s">
        <v>152</v>
      </c>
      <c r="C78" s="146">
        <f t="shared" si="3"/>
        <v>488.4</v>
      </c>
      <c r="D78" s="147"/>
      <c r="E78" s="147">
        <v>488.4</v>
      </c>
      <c r="F78" s="148"/>
      <c r="G78" s="149"/>
      <c r="H78" s="146">
        <f t="shared" si="4"/>
        <v>304.841</v>
      </c>
      <c r="I78" s="147"/>
      <c r="J78" s="147">
        <v>304.841</v>
      </c>
      <c r="K78" s="147"/>
      <c r="L78" s="107"/>
      <c r="M78" s="81">
        <f t="shared" si="1"/>
        <v>62.416257166257175</v>
      </c>
      <c r="N78" s="150">
        <f t="shared" si="5"/>
        <v>304.841</v>
      </c>
      <c r="O78" s="147"/>
      <c r="P78" s="147">
        <v>304.841</v>
      </c>
      <c r="Q78" s="147"/>
      <c r="R78" s="107"/>
      <c r="S78" s="83">
        <f t="shared" si="0"/>
        <v>62.416257166257175</v>
      </c>
      <c r="T78" s="256"/>
    </row>
    <row r="79" spans="1:20" s="45" customFormat="1" ht="57">
      <c r="A79" s="74" t="s">
        <v>201</v>
      </c>
      <c r="B79" s="75" t="s">
        <v>233</v>
      </c>
      <c r="C79" s="146">
        <f t="shared" si="3"/>
        <v>218834.9</v>
      </c>
      <c r="D79" s="147"/>
      <c r="E79" s="147">
        <v>218834.9</v>
      </c>
      <c r="F79" s="148"/>
      <c r="G79" s="149"/>
      <c r="H79" s="146">
        <f t="shared" si="4"/>
        <v>164634.288</v>
      </c>
      <c r="I79" s="147"/>
      <c r="J79" s="147">
        <v>164634.288</v>
      </c>
      <c r="K79" s="147"/>
      <c r="L79" s="107"/>
      <c r="M79" s="81">
        <f t="shared" si="1"/>
        <v>75.23219011227185</v>
      </c>
      <c r="N79" s="150">
        <f t="shared" si="5"/>
        <v>164634.288</v>
      </c>
      <c r="O79" s="147"/>
      <c r="P79" s="147">
        <v>164634.288</v>
      </c>
      <c r="Q79" s="147"/>
      <c r="R79" s="107"/>
      <c r="S79" s="83">
        <f t="shared" si="0"/>
        <v>75.23219011227185</v>
      </c>
      <c r="T79" s="256"/>
    </row>
    <row r="80" spans="1:20" s="45" customFormat="1" ht="45.75">
      <c r="A80" s="74" t="s">
        <v>202</v>
      </c>
      <c r="B80" s="75" t="s">
        <v>207</v>
      </c>
      <c r="C80" s="146">
        <f t="shared" si="3"/>
        <v>12398.4</v>
      </c>
      <c r="D80" s="147"/>
      <c r="E80" s="147">
        <v>12398.4</v>
      </c>
      <c r="F80" s="148"/>
      <c r="G80" s="149"/>
      <c r="H80" s="146">
        <f t="shared" si="4"/>
        <v>9271.251</v>
      </c>
      <c r="I80" s="147"/>
      <c r="J80" s="147">
        <v>9271.251</v>
      </c>
      <c r="K80" s="147"/>
      <c r="L80" s="107"/>
      <c r="M80" s="81">
        <f t="shared" si="1"/>
        <v>74.77780197444832</v>
      </c>
      <c r="N80" s="150">
        <f t="shared" si="5"/>
        <v>9271.251</v>
      </c>
      <c r="O80" s="147"/>
      <c r="P80" s="147">
        <v>9271.251</v>
      </c>
      <c r="Q80" s="147"/>
      <c r="R80" s="107"/>
      <c r="S80" s="83">
        <f t="shared" si="0"/>
        <v>74.77780197444832</v>
      </c>
      <c r="T80" s="256"/>
    </row>
    <row r="81" spans="1:20" s="45" customFormat="1" ht="45.75">
      <c r="A81" s="74" t="s">
        <v>203</v>
      </c>
      <c r="B81" s="75" t="s">
        <v>0</v>
      </c>
      <c r="C81" s="146">
        <f t="shared" si="3"/>
        <v>2992.1</v>
      </c>
      <c r="D81" s="147"/>
      <c r="E81" s="147">
        <v>2992.1</v>
      </c>
      <c r="F81" s="148"/>
      <c r="G81" s="149"/>
      <c r="H81" s="146">
        <f t="shared" si="4"/>
        <v>2137.298</v>
      </c>
      <c r="I81" s="147"/>
      <c r="J81" s="147">
        <v>2137.298</v>
      </c>
      <c r="K81" s="147"/>
      <c r="L81" s="107"/>
      <c r="M81" s="81">
        <f t="shared" si="1"/>
        <v>71.43136927241736</v>
      </c>
      <c r="N81" s="150">
        <f t="shared" si="5"/>
        <v>2137.298</v>
      </c>
      <c r="O81" s="147"/>
      <c r="P81" s="147">
        <v>2137.298</v>
      </c>
      <c r="Q81" s="147"/>
      <c r="R81" s="107"/>
      <c r="S81" s="83">
        <f t="shared" si="0"/>
        <v>71.43136927241736</v>
      </c>
      <c r="T81" s="256"/>
    </row>
    <row r="82" spans="1:20" s="45" customFormat="1" ht="80.25">
      <c r="A82" s="74" t="s">
        <v>204</v>
      </c>
      <c r="B82" s="75" t="s">
        <v>153</v>
      </c>
      <c r="C82" s="146">
        <f t="shared" si="3"/>
        <v>2977.2</v>
      </c>
      <c r="D82" s="147"/>
      <c r="E82" s="147">
        <v>2977.2</v>
      </c>
      <c r="F82" s="148"/>
      <c r="G82" s="149"/>
      <c r="H82" s="146">
        <f t="shared" si="4"/>
        <v>2466.823</v>
      </c>
      <c r="I82" s="147"/>
      <c r="J82" s="147">
        <v>2466.823</v>
      </c>
      <c r="K82" s="147"/>
      <c r="L82" s="107"/>
      <c r="M82" s="81">
        <f t="shared" si="1"/>
        <v>82.85714765551525</v>
      </c>
      <c r="N82" s="150">
        <f t="shared" si="5"/>
        <v>2466.881</v>
      </c>
      <c r="O82" s="147"/>
      <c r="P82" s="147">
        <v>2466.881</v>
      </c>
      <c r="Q82" s="147"/>
      <c r="R82" s="107"/>
      <c r="S82" s="83">
        <f t="shared" si="0"/>
        <v>82.85909579470643</v>
      </c>
      <c r="T82" s="256"/>
    </row>
    <row r="83" spans="1:20" s="45" customFormat="1" ht="57">
      <c r="A83" s="74" t="s">
        <v>205</v>
      </c>
      <c r="B83" s="75" t="s">
        <v>37</v>
      </c>
      <c r="C83" s="146">
        <f t="shared" si="3"/>
        <v>9122.3</v>
      </c>
      <c r="D83" s="147">
        <v>5289.7</v>
      </c>
      <c r="E83" s="147">
        <v>3832.6</v>
      </c>
      <c r="F83" s="148"/>
      <c r="G83" s="149"/>
      <c r="H83" s="146">
        <f t="shared" si="4"/>
        <v>5913.713</v>
      </c>
      <c r="I83" s="147">
        <v>3114.269</v>
      </c>
      <c r="J83" s="147">
        <v>2799.444</v>
      </c>
      <c r="K83" s="147"/>
      <c r="L83" s="107"/>
      <c r="M83" s="81">
        <f t="shared" si="1"/>
        <v>64.82699538493581</v>
      </c>
      <c r="N83" s="150">
        <f t="shared" si="5"/>
        <v>5990.674</v>
      </c>
      <c r="O83" s="147">
        <v>3114.269</v>
      </c>
      <c r="P83" s="147">
        <v>2876.405</v>
      </c>
      <c r="Q83" s="147"/>
      <c r="R83" s="107"/>
      <c r="S83" s="83">
        <f t="shared" si="0"/>
        <v>65.67065323438169</v>
      </c>
      <c r="T83" s="256"/>
    </row>
    <row r="84" spans="1:20" s="45" customFormat="1" ht="80.25">
      <c r="A84" s="74" t="s">
        <v>206</v>
      </c>
      <c r="B84" s="75" t="s">
        <v>246</v>
      </c>
      <c r="C84" s="146">
        <f>D84+E84+F84</f>
        <v>104.1</v>
      </c>
      <c r="D84" s="147"/>
      <c r="E84" s="147">
        <v>104.1</v>
      </c>
      <c r="F84" s="148"/>
      <c r="G84" s="149"/>
      <c r="H84" s="146">
        <f>I84+J84+K84</f>
        <v>55.181</v>
      </c>
      <c r="I84" s="147"/>
      <c r="J84" s="147">
        <v>55.181</v>
      </c>
      <c r="K84" s="147"/>
      <c r="L84" s="107"/>
      <c r="M84" s="81">
        <f t="shared" si="1"/>
        <v>53.00768491834774</v>
      </c>
      <c r="N84" s="150">
        <f>O84+P84+Q84</f>
        <v>55.181</v>
      </c>
      <c r="O84" s="147"/>
      <c r="P84" s="147">
        <v>55.181</v>
      </c>
      <c r="Q84" s="147"/>
      <c r="R84" s="107"/>
      <c r="S84" s="83">
        <f t="shared" si="0"/>
        <v>53.00768491834774</v>
      </c>
      <c r="T84" s="256"/>
    </row>
    <row r="85" spans="1:20" s="50" customFormat="1" ht="57">
      <c r="A85" s="220" t="s">
        <v>7</v>
      </c>
      <c r="B85" s="108" t="s">
        <v>154</v>
      </c>
      <c r="C85" s="204">
        <f>D85+E85+F85</f>
        <v>131684.7</v>
      </c>
      <c r="D85" s="205">
        <f>D86+D87+D88+D89+D91+D92+D93+D94+D95</f>
        <v>68013.9</v>
      </c>
      <c r="E85" s="205">
        <f>E86+E87+E88+E89+E91+E92+E93+E90</f>
        <v>63670.8</v>
      </c>
      <c r="F85" s="206">
        <f>F86+F87+F88+F89+F91+F92+F93</f>
        <v>0</v>
      </c>
      <c r="G85" s="207"/>
      <c r="H85" s="204">
        <f>I85+J85+K85</f>
        <v>87047.305</v>
      </c>
      <c r="I85" s="205">
        <f>I86+I87+I88+I89+I91+I92+I93+I94+I95</f>
        <v>46059.803</v>
      </c>
      <c r="J85" s="205">
        <f>J86+J87+J88+J89+J91+J92+J93+J90</f>
        <v>40987.502</v>
      </c>
      <c r="K85" s="205">
        <f>K86+K87+K88+K89+K91+K92+K93</f>
        <v>0</v>
      </c>
      <c r="L85" s="208"/>
      <c r="M85" s="261">
        <f t="shared" si="1"/>
        <v>66.10282363858518</v>
      </c>
      <c r="N85" s="209">
        <f>O85+P85+Q85</f>
        <v>87109.704</v>
      </c>
      <c r="O85" s="205">
        <f>O86+O87+O88+O89+O91+O92+O93+O94+O95</f>
        <v>46122.202</v>
      </c>
      <c r="P85" s="205">
        <f>P86+P87+P88+P89+P91+P92+P93+P90</f>
        <v>40987.502</v>
      </c>
      <c r="Q85" s="205">
        <f>Q86+Q87+Q88+Q89+Q91+Q92+Q93</f>
        <v>0</v>
      </c>
      <c r="R85" s="208"/>
      <c r="S85" s="262">
        <f t="shared" si="0"/>
        <v>66.15020879418793</v>
      </c>
      <c r="T85" s="256"/>
    </row>
    <row r="86" spans="1:20" s="45" customFormat="1" ht="34.5">
      <c r="A86" s="74" t="s">
        <v>196</v>
      </c>
      <c r="B86" s="75" t="s">
        <v>221</v>
      </c>
      <c r="C86" s="146">
        <f>D86+E86+F86</f>
        <v>15598</v>
      </c>
      <c r="D86" s="147"/>
      <c r="E86" s="147">
        <v>15598</v>
      </c>
      <c r="F86" s="148"/>
      <c r="G86" s="149"/>
      <c r="H86" s="146">
        <f>I86+J86+K86</f>
        <v>9921.593</v>
      </c>
      <c r="I86" s="147"/>
      <c r="J86" s="147">
        <v>9921.593</v>
      </c>
      <c r="K86" s="147"/>
      <c r="L86" s="107"/>
      <c r="M86" s="81">
        <f aca="true" t="shared" si="6" ref="M86:M148">H86/C86*100</f>
        <v>63.60811001410438</v>
      </c>
      <c r="N86" s="150">
        <f>O86+P86+Q86</f>
        <v>9921.593</v>
      </c>
      <c r="O86" s="147"/>
      <c r="P86" s="147">
        <v>9921.593</v>
      </c>
      <c r="Q86" s="147"/>
      <c r="R86" s="107"/>
      <c r="S86" s="83">
        <f aca="true" t="shared" si="7" ref="S86:S144">N86/C86*100</f>
        <v>63.60811001410438</v>
      </c>
      <c r="T86" s="256"/>
    </row>
    <row r="87" spans="1:20" s="45" customFormat="1" ht="45.75">
      <c r="A87" s="74" t="s">
        <v>197</v>
      </c>
      <c r="B87" s="75" t="s">
        <v>155</v>
      </c>
      <c r="C87" s="146">
        <f aca="true" t="shared" si="8" ref="C87:C93">D87+E87+F87</f>
        <v>2578.9</v>
      </c>
      <c r="D87" s="147"/>
      <c r="E87" s="147">
        <v>2578.9</v>
      </c>
      <c r="F87" s="148"/>
      <c r="G87" s="149"/>
      <c r="H87" s="146">
        <f aca="true" t="shared" si="9" ref="H87:H93">I87+J87+K87</f>
        <v>1441.257</v>
      </c>
      <c r="I87" s="147"/>
      <c r="J87" s="147">
        <v>1441.257</v>
      </c>
      <c r="K87" s="147"/>
      <c r="L87" s="107"/>
      <c r="M87" s="81">
        <f t="shared" si="6"/>
        <v>55.886501996975454</v>
      </c>
      <c r="N87" s="150">
        <f aca="true" t="shared" si="10" ref="N87:N93">O87+P87+Q87</f>
        <v>1441.257</v>
      </c>
      <c r="O87" s="147"/>
      <c r="P87" s="147">
        <v>1441.257</v>
      </c>
      <c r="Q87" s="147"/>
      <c r="R87" s="107"/>
      <c r="S87" s="83">
        <f t="shared" si="7"/>
        <v>55.886501996975454</v>
      </c>
      <c r="T87" s="256"/>
    </row>
    <row r="88" spans="1:20" s="45" customFormat="1" ht="45.75">
      <c r="A88" s="74" t="s">
        <v>198</v>
      </c>
      <c r="B88" s="75" t="s">
        <v>134</v>
      </c>
      <c r="C88" s="146">
        <f t="shared" si="8"/>
        <v>261.1</v>
      </c>
      <c r="D88" s="110"/>
      <c r="E88" s="77">
        <v>261.1</v>
      </c>
      <c r="F88" s="78"/>
      <c r="G88" s="79"/>
      <c r="H88" s="146">
        <f t="shared" si="9"/>
        <v>200.584</v>
      </c>
      <c r="I88" s="77"/>
      <c r="J88" s="77">
        <v>200.584</v>
      </c>
      <c r="K88" s="110"/>
      <c r="L88" s="263"/>
      <c r="M88" s="81">
        <f t="shared" si="6"/>
        <v>76.82267330524702</v>
      </c>
      <c r="N88" s="150">
        <f t="shared" si="10"/>
        <v>200.584</v>
      </c>
      <c r="O88" s="110"/>
      <c r="P88" s="77">
        <v>200.584</v>
      </c>
      <c r="Q88" s="110"/>
      <c r="R88" s="80"/>
      <c r="S88" s="83">
        <f t="shared" si="7"/>
        <v>76.82267330524702</v>
      </c>
      <c r="T88" s="256"/>
    </row>
    <row r="89" spans="1:20" s="45" customFormat="1" ht="103.5">
      <c r="A89" s="74" t="s">
        <v>201</v>
      </c>
      <c r="B89" s="75" t="s">
        <v>158</v>
      </c>
      <c r="C89" s="146">
        <f t="shared" si="8"/>
        <v>21948.6</v>
      </c>
      <c r="D89" s="77">
        <v>21948.6</v>
      </c>
      <c r="E89" s="77"/>
      <c r="F89" s="78"/>
      <c r="G89" s="79"/>
      <c r="H89" s="146">
        <f t="shared" si="9"/>
        <v>13313.378</v>
      </c>
      <c r="I89" s="77">
        <v>13313.378</v>
      </c>
      <c r="J89" s="77"/>
      <c r="K89" s="77"/>
      <c r="L89" s="80"/>
      <c r="M89" s="81">
        <f t="shared" si="6"/>
        <v>60.65707152164603</v>
      </c>
      <c r="N89" s="150">
        <f t="shared" si="10"/>
        <v>13313.378</v>
      </c>
      <c r="O89" s="77">
        <v>13313.378</v>
      </c>
      <c r="P89" s="77"/>
      <c r="Q89" s="77"/>
      <c r="R89" s="264"/>
      <c r="S89" s="83">
        <f t="shared" si="7"/>
        <v>60.65707152164603</v>
      </c>
      <c r="T89" s="256"/>
    </row>
    <row r="90" spans="1:20" s="45" customFormat="1" ht="114.75">
      <c r="A90" s="74" t="s">
        <v>202</v>
      </c>
      <c r="B90" s="75" t="s">
        <v>159</v>
      </c>
      <c r="C90" s="146">
        <f t="shared" si="8"/>
        <v>19634.5</v>
      </c>
      <c r="D90" s="77"/>
      <c r="E90" s="77">
        <v>19634.5</v>
      </c>
      <c r="F90" s="78"/>
      <c r="G90" s="79"/>
      <c r="H90" s="146">
        <f t="shared" si="9"/>
        <v>14898.951</v>
      </c>
      <c r="I90" s="77"/>
      <c r="J90" s="77">
        <v>14898.951</v>
      </c>
      <c r="K90" s="77"/>
      <c r="L90" s="80"/>
      <c r="M90" s="81">
        <f t="shared" si="6"/>
        <v>75.88148921541165</v>
      </c>
      <c r="N90" s="150">
        <f t="shared" si="10"/>
        <v>14898.951</v>
      </c>
      <c r="O90" s="77"/>
      <c r="P90" s="77">
        <v>14898.951</v>
      </c>
      <c r="Q90" s="77"/>
      <c r="R90" s="80"/>
      <c r="S90" s="83">
        <f t="shared" si="7"/>
        <v>75.88148921541165</v>
      </c>
      <c r="T90" s="256"/>
    </row>
    <row r="91" spans="1:20" s="45" customFormat="1" ht="114.75">
      <c r="A91" s="74" t="s">
        <v>203</v>
      </c>
      <c r="B91" s="75" t="s">
        <v>1</v>
      </c>
      <c r="C91" s="146">
        <f t="shared" si="8"/>
        <v>850.3</v>
      </c>
      <c r="D91" s="77"/>
      <c r="E91" s="77">
        <v>850.3</v>
      </c>
      <c r="F91" s="78"/>
      <c r="G91" s="79"/>
      <c r="H91" s="146">
        <f t="shared" si="9"/>
        <v>612</v>
      </c>
      <c r="I91" s="77"/>
      <c r="J91" s="77">
        <v>612</v>
      </c>
      <c r="K91" s="77"/>
      <c r="L91" s="80"/>
      <c r="M91" s="81">
        <f t="shared" si="6"/>
        <v>71.97459720098789</v>
      </c>
      <c r="N91" s="150">
        <f t="shared" si="10"/>
        <v>612</v>
      </c>
      <c r="O91" s="77"/>
      <c r="P91" s="77">
        <v>612</v>
      </c>
      <c r="Q91" s="77"/>
      <c r="R91" s="80"/>
      <c r="S91" s="83">
        <f t="shared" si="7"/>
        <v>71.97459720098789</v>
      </c>
      <c r="T91" s="256"/>
    </row>
    <row r="92" spans="1:20" s="45" customFormat="1" ht="34.5">
      <c r="A92" s="74" t="s">
        <v>204</v>
      </c>
      <c r="B92" s="75" t="s">
        <v>160</v>
      </c>
      <c r="C92" s="146">
        <f t="shared" si="8"/>
        <v>21900</v>
      </c>
      <c r="D92" s="110"/>
      <c r="E92" s="77">
        <v>21900</v>
      </c>
      <c r="F92" s="78"/>
      <c r="G92" s="79"/>
      <c r="H92" s="146">
        <f t="shared" si="9"/>
        <v>11757.988</v>
      </c>
      <c r="I92" s="110"/>
      <c r="J92" s="77">
        <v>11757.988</v>
      </c>
      <c r="K92" s="77"/>
      <c r="L92" s="263"/>
      <c r="M92" s="81">
        <f t="shared" si="6"/>
        <v>53.68944292237443</v>
      </c>
      <c r="N92" s="150">
        <f t="shared" si="10"/>
        <v>11757.988</v>
      </c>
      <c r="O92" s="110"/>
      <c r="P92" s="77">
        <v>11757.988</v>
      </c>
      <c r="Q92" s="77"/>
      <c r="R92" s="80"/>
      <c r="S92" s="83">
        <f t="shared" si="7"/>
        <v>53.68944292237443</v>
      </c>
      <c r="T92" s="256"/>
    </row>
    <row r="93" spans="1:20" s="45" customFormat="1" ht="57">
      <c r="A93" s="74" t="s">
        <v>205</v>
      </c>
      <c r="B93" s="75" t="s">
        <v>161</v>
      </c>
      <c r="C93" s="146">
        <f t="shared" si="8"/>
        <v>2848</v>
      </c>
      <c r="D93" s="77"/>
      <c r="E93" s="77">
        <v>2848</v>
      </c>
      <c r="F93" s="78"/>
      <c r="G93" s="79"/>
      <c r="H93" s="146">
        <f t="shared" si="9"/>
        <v>2155.129</v>
      </c>
      <c r="I93" s="77"/>
      <c r="J93" s="77">
        <v>2155.129</v>
      </c>
      <c r="K93" s="77"/>
      <c r="L93" s="80"/>
      <c r="M93" s="81">
        <f t="shared" si="6"/>
        <v>75.6716643258427</v>
      </c>
      <c r="N93" s="150">
        <f t="shared" si="10"/>
        <v>2155.129</v>
      </c>
      <c r="O93" s="77"/>
      <c r="P93" s="77">
        <v>2155.129</v>
      </c>
      <c r="Q93" s="77"/>
      <c r="R93" s="80"/>
      <c r="S93" s="83">
        <f t="shared" si="7"/>
        <v>75.6716643258427</v>
      </c>
      <c r="T93" s="256"/>
    </row>
    <row r="94" spans="1:20" s="45" customFormat="1" ht="45.75">
      <c r="A94" s="74" t="s">
        <v>206</v>
      </c>
      <c r="B94" s="75" t="s">
        <v>34</v>
      </c>
      <c r="C94" s="146">
        <f>D94+E94</f>
        <v>36548.5</v>
      </c>
      <c r="D94" s="77">
        <v>36548.5</v>
      </c>
      <c r="E94" s="77"/>
      <c r="F94" s="78"/>
      <c r="G94" s="79"/>
      <c r="H94" s="146">
        <f>I94+J94</f>
        <v>23268.298</v>
      </c>
      <c r="I94" s="77">
        <v>23268.298</v>
      </c>
      <c r="J94" s="77"/>
      <c r="K94" s="77"/>
      <c r="L94" s="80"/>
      <c r="M94" s="81">
        <f t="shared" si="6"/>
        <v>63.66416679207081</v>
      </c>
      <c r="N94" s="150">
        <f>O94+P94</f>
        <v>23292.12</v>
      </c>
      <c r="O94" s="77">
        <v>23292.12</v>
      </c>
      <c r="P94" s="77"/>
      <c r="Q94" s="77"/>
      <c r="R94" s="80"/>
      <c r="S94" s="83">
        <f t="shared" si="7"/>
        <v>63.72934593758978</v>
      </c>
      <c r="T94" s="256"/>
    </row>
    <row r="95" spans="1:20" s="45" customFormat="1" ht="57">
      <c r="A95" s="74" t="s">
        <v>21</v>
      </c>
      <c r="B95" s="75" t="s">
        <v>35</v>
      </c>
      <c r="C95" s="146">
        <f>D95+E95</f>
        <v>9516.8</v>
      </c>
      <c r="D95" s="77">
        <v>9516.8</v>
      </c>
      <c r="E95" s="77"/>
      <c r="F95" s="78"/>
      <c r="G95" s="79"/>
      <c r="H95" s="146">
        <f>I95+J95</f>
        <v>9478.127</v>
      </c>
      <c r="I95" s="77">
        <v>9478.127</v>
      </c>
      <c r="J95" s="77"/>
      <c r="K95" s="77"/>
      <c r="L95" s="80"/>
      <c r="M95" s="81">
        <f t="shared" si="6"/>
        <v>99.5936344149294</v>
      </c>
      <c r="N95" s="150">
        <f>O95+P95</f>
        <v>9516.704</v>
      </c>
      <c r="O95" s="77">
        <v>9516.704</v>
      </c>
      <c r="P95" s="77"/>
      <c r="Q95" s="77"/>
      <c r="R95" s="80"/>
      <c r="S95" s="83">
        <f t="shared" si="7"/>
        <v>99.99899125756558</v>
      </c>
      <c r="T95" s="256"/>
    </row>
    <row r="96" spans="1:20" s="45" customFormat="1" ht="80.25">
      <c r="A96" s="74" t="s">
        <v>66</v>
      </c>
      <c r="B96" s="265" t="s">
        <v>350</v>
      </c>
      <c r="C96" s="76">
        <f aca="true" t="shared" si="11" ref="C96:C101">D96+E96+F96</f>
        <v>82474.79</v>
      </c>
      <c r="D96" s="77"/>
      <c r="E96" s="77">
        <f>E97</f>
        <v>82474.79</v>
      </c>
      <c r="F96" s="78"/>
      <c r="G96" s="266"/>
      <c r="H96" s="76">
        <f aca="true" t="shared" si="12" ref="H96:H101">I96+J96+K96</f>
        <v>60200.342</v>
      </c>
      <c r="I96" s="77"/>
      <c r="J96" s="77">
        <f>J97</f>
        <v>60200.342</v>
      </c>
      <c r="K96" s="77"/>
      <c r="L96" s="264"/>
      <c r="M96" s="81">
        <f t="shared" si="6"/>
        <v>72.99241622803768</v>
      </c>
      <c r="N96" s="82">
        <f aca="true" t="shared" si="13" ref="N96:N101">O96+P96+Q96</f>
        <v>60200.342</v>
      </c>
      <c r="O96" s="77"/>
      <c r="P96" s="77">
        <f>P97</f>
        <v>60200.342</v>
      </c>
      <c r="Q96" s="77"/>
      <c r="R96" s="264"/>
      <c r="S96" s="83">
        <f t="shared" si="7"/>
        <v>72.99241622803768</v>
      </c>
      <c r="T96" s="256"/>
    </row>
    <row r="97" spans="1:20" s="45" customFormat="1" ht="196.5" customHeight="1">
      <c r="A97" s="74" t="s">
        <v>196</v>
      </c>
      <c r="B97" s="267" t="s">
        <v>351</v>
      </c>
      <c r="C97" s="76">
        <f t="shared" si="11"/>
        <v>82474.79</v>
      </c>
      <c r="D97" s="110"/>
      <c r="E97" s="77">
        <v>82474.79</v>
      </c>
      <c r="F97" s="78"/>
      <c r="G97" s="268"/>
      <c r="H97" s="76">
        <f t="shared" si="12"/>
        <v>60200.342</v>
      </c>
      <c r="I97" s="110"/>
      <c r="J97" s="77">
        <v>60200.342</v>
      </c>
      <c r="K97" s="77">
        <v>0</v>
      </c>
      <c r="L97" s="263"/>
      <c r="M97" s="81">
        <f t="shared" si="6"/>
        <v>72.99241622803768</v>
      </c>
      <c r="N97" s="82">
        <f t="shared" si="13"/>
        <v>60200.342</v>
      </c>
      <c r="O97" s="77"/>
      <c r="P97" s="77">
        <v>60200.342</v>
      </c>
      <c r="Q97" s="77">
        <v>0</v>
      </c>
      <c r="R97" s="80"/>
      <c r="S97" s="83">
        <f t="shared" si="7"/>
        <v>72.99241622803768</v>
      </c>
      <c r="T97" s="256"/>
    </row>
    <row r="98" spans="1:20" s="45" customFormat="1" ht="69">
      <c r="A98" s="74" t="s">
        <v>67</v>
      </c>
      <c r="B98" s="265" t="s">
        <v>162</v>
      </c>
      <c r="C98" s="109">
        <f t="shared" si="11"/>
        <v>27011.065</v>
      </c>
      <c r="D98" s="110"/>
      <c r="E98" s="110">
        <f>E99+E100+E101</f>
        <v>25990.3</v>
      </c>
      <c r="F98" s="111">
        <f>F99</f>
        <v>1020.765</v>
      </c>
      <c r="G98" s="268"/>
      <c r="H98" s="109">
        <f t="shared" si="12"/>
        <v>18942.757</v>
      </c>
      <c r="I98" s="110"/>
      <c r="J98" s="110">
        <f>J99+J100+J101</f>
        <v>18633.185</v>
      </c>
      <c r="K98" s="110">
        <f>K99</f>
        <v>309.572</v>
      </c>
      <c r="L98" s="263"/>
      <c r="M98" s="81">
        <f t="shared" si="6"/>
        <v>70.12961910239379</v>
      </c>
      <c r="N98" s="112">
        <f t="shared" si="13"/>
        <v>18659.869</v>
      </c>
      <c r="O98" s="110"/>
      <c r="P98" s="110">
        <f>P99+P100+P101</f>
        <v>18350.335</v>
      </c>
      <c r="Q98" s="110">
        <f>Q99</f>
        <v>309.534</v>
      </c>
      <c r="R98" s="80"/>
      <c r="S98" s="83">
        <f t="shared" si="7"/>
        <v>69.08231496980959</v>
      </c>
      <c r="T98" s="256"/>
    </row>
    <row r="99" spans="1:20" s="45" customFormat="1" ht="40.5" customHeight="1">
      <c r="A99" s="74" t="s">
        <v>196</v>
      </c>
      <c r="B99" s="267" t="s">
        <v>64</v>
      </c>
      <c r="C99" s="76">
        <f t="shared" si="11"/>
        <v>20150.465</v>
      </c>
      <c r="D99" s="77"/>
      <c r="E99" s="77">
        <v>19129.7</v>
      </c>
      <c r="F99" s="78">
        <v>1020.765</v>
      </c>
      <c r="G99" s="79"/>
      <c r="H99" s="76">
        <f t="shared" si="12"/>
        <v>14840.681</v>
      </c>
      <c r="I99" s="77"/>
      <c r="J99" s="77">
        <v>14531.109</v>
      </c>
      <c r="K99" s="77">
        <v>309.572</v>
      </c>
      <c r="L99" s="80"/>
      <c r="M99" s="81">
        <f t="shared" si="6"/>
        <v>73.64932273275083</v>
      </c>
      <c r="N99" s="82">
        <f t="shared" si="13"/>
        <v>14411.603</v>
      </c>
      <c r="O99" s="77"/>
      <c r="P99" s="77">
        <v>14102.069</v>
      </c>
      <c r="Q99" s="77">
        <v>309.534</v>
      </c>
      <c r="R99" s="80"/>
      <c r="S99" s="83">
        <f t="shared" si="7"/>
        <v>71.51995251722478</v>
      </c>
      <c r="T99" s="256"/>
    </row>
    <row r="100" spans="1:20" s="45" customFormat="1" ht="27" customHeight="1">
      <c r="A100" s="74" t="s">
        <v>197</v>
      </c>
      <c r="B100" s="269" t="s">
        <v>65</v>
      </c>
      <c r="C100" s="76">
        <f t="shared" si="11"/>
        <v>3215.1</v>
      </c>
      <c r="D100" s="77"/>
      <c r="E100" s="77">
        <v>3215.1</v>
      </c>
      <c r="F100" s="78"/>
      <c r="G100" s="79"/>
      <c r="H100" s="76">
        <f t="shared" si="12"/>
        <v>1856.561</v>
      </c>
      <c r="I100" s="77"/>
      <c r="J100" s="77">
        <v>1856.561</v>
      </c>
      <c r="K100" s="77"/>
      <c r="L100" s="80"/>
      <c r="M100" s="81">
        <f t="shared" si="6"/>
        <v>57.7450468103636</v>
      </c>
      <c r="N100" s="82">
        <f t="shared" si="13"/>
        <v>1993.459</v>
      </c>
      <c r="O100" s="77"/>
      <c r="P100" s="77">
        <v>1993.459</v>
      </c>
      <c r="Q100" s="77"/>
      <c r="R100" s="80"/>
      <c r="S100" s="83">
        <f t="shared" si="7"/>
        <v>62.0030170134677</v>
      </c>
      <c r="T100" s="256"/>
    </row>
    <row r="101" spans="1:20" s="45" customFormat="1" ht="48.75" customHeight="1" thickBot="1">
      <c r="A101" s="306" t="s">
        <v>198</v>
      </c>
      <c r="B101" s="307" t="s">
        <v>163</v>
      </c>
      <c r="C101" s="115">
        <f t="shared" si="11"/>
        <v>3645.5</v>
      </c>
      <c r="D101" s="116"/>
      <c r="E101" s="116">
        <v>3645.5</v>
      </c>
      <c r="F101" s="117"/>
      <c r="G101" s="118"/>
      <c r="H101" s="115">
        <f t="shared" si="12"/>
        <v>2245.515</v>
      </c>
      <c r="I101" s="116"/>
      <c r="J101" s="116">
        <v>2245.515</v>
      </c>
      <c r="K101" s="116"/>
      <c r="L101" s="120"/>
      <c r="M101" s="121">
        <f t="shared" si="6"/>
        <v>61.59690028802633</v>
      </c>
      <c r="N101" s="122">
        <f t="shared" si="13"/>
        <v>2254.807</v>
      </c>
      <c r="O101" s="116"/>
      <c r="P101" s="116">
        <v>2254.807</v>
      </c>
      <c r="Q101" s="116"/>
      <c r="R101" s="120"/>
      <c r="S101" s="124">
        <f t="shared" si="7"/>
        <v>61.851789877931694</v>
      </c>
      <c r="T101" s="256"/>
    </row>
    <row r="102" spans="1:20" s="45" customFormat="1" ht="126.75" customHeight="1" hidden="1">
      <c r="A102" s="299" t="s">
        <v>240</v>
      </c>
      <c r="B102" s="300" t="s">
        <v>36</v>
      </c>
      <c r="C102" s="301">
        <f>C103</f>
        <v>0</v>
      </c>
      <c r="D102" s="214">
        <f>D103</f>
        <v>0</v>
      </c>
      <c r="E102" s="214"/>
      <c r="F102" s="302"/>
      <c r="G102" s="215"/>
      <c r="H102" s="301">
        <f>H103</f>
        <v>0</v>
      </c>
      <c r="I102" s="214">
        <f>I103</f>
        <v>0</v>
      </c>
      <c r="J102" s="214"/>
      <c r="K102" s="214"/>
      <c r="L102" s="216"/>
      <c r="M102" s="303" t="e">
        <f t="shared" si="6"/>
        <v>#DIV/0!</v>
      </c>
      <c r="N102" s="304">
        <f>O102</f>
        <v>0</v>
      </c>
      <c r="O102" s="214">
        <f>O103</f>
        <v>0</v>
      </c>
      <c r="P102" s="214"/>
      <c r="Q102" s="214"/>
      <c r="R102" s="216"/>
      <c r="S102" s="305" t="e">
        <f t="shared" si="7"/>
        <v>#DIV/0!</v>
      </c>
      <c r="T102" s="256"/>
    </row>
    <row r="103" spans="1:20" s="51" customFormat="1" ht="34.5" hidden="1">
      <c r="A103" s="85" t="s">
        <v>227</v>
      </c>
      <c r="B103" s="270" t="s">
        <v>234</v>
      </c>
      <c r="C103" s="87">
        <f>D103</f>
        <v>0</v>
      </c>
      <c r="D103" s="88">
        <v>0</v>
      </c>
      <c r="E103" s="88"/>
      <c r="F103" s="89"/>
      <c r="G103" s="90"/>
      <c r="H103" s="87">
        <f>I103</f>
        <v>0</v>
      </c>
      <c r="I103" s="88">
        <v>0</v>
      </c>
      <c r="J103" s="88"/>
      <c r="K103" s="88"/>
      <c r="L103" s="91"/>
      <c r="M103" s="92" t="e">
        <f t="shared" si="6"/>
        <v>#DIV/0!</v>
      </c>
      <c r="N103" s="93">
        <v>0</v>
      </c>
      <c r="O103" s="88">
        <v>0</v>
      </c>
      <c r="P103" s="88"/>
      <c r="Q103" s="88"/>
      <c r="R103" s="91"/>
      <c r="S103" s="94" t="e">
        <f t="shared" si="7"/>
        <v>#DIV/0!</v>
      </c>
      <c r="T103" s="256"/>
    </row>
    <row r="104" spans="1:20" s="45" customFormat="1" ht="175.5" customHeight="1" thickBot="1">
      <c r="A104" s="53" t="s">
        <v>240</v>
      </c>
      <c r="B104" s="227" t="s">
        <v>262</v>
      </c>
      <c r="C104" s="55">
        <f>C105</f>
        <v>13408.93</v>
      </c>
      <c r="D104" s="56">
        <f>D105</f>
        <v>0</v>
      </c>
      <c r="E104" s="56">
        <f>E105</f>
        <v>13408.93</v>
      </c>
      <c r="F104" s="228"/>
      <c r="G104" s="229"/>
      <c r="H104" s="55">
        <f>H105</f>
        <v>2544.638</v>
      </c>
      <c r="I104" s="56">
        <f>I105</f>
        <v>0</v>
      </c>
      <c r="J104" s="56">
        <f>J105</f>
        <v>2544.638</v>
      </c>
      <c r="K104" s="230"/>
      <c r="L104" s="62"/>
      <c r="M104" s="60">
        <f t="shared" si="6"/>
        <v>18.97718908220119</v>
      </c>
      <c r="N104" s="61">
        <f>N105</f>
        <v>1556.981</v>
      </c>
      <c r="O104" s="56">
        <f>O105</f>
        <v>0</v>
      </c>
      <c r="P104" s="56">
        <f>P105</f>
        <v>1556.981</v>
      </c>
      <c r="Q104" s="230"/>
      <c r="R104" s="62"/>
      <c r="S104" s="63">
        <f t="shared" si="7"/>
        <v>11.611523067090364</v>
      </c>
      <c r="T104" s="256"/>
    </row>
    <row r="105" spans="1:20" s="51" customFormat="1" ht="115.5" thickBot="1">
      <c r="A105" s="231" t="s">
        <v>227</v>
      </c>
      <c r="B105" s="232" t="s">
        <v>242</v>
      </c>
      <c r="C105" s="233">
        <f>E105+D105</f>
        <v>13408.93</v>
      </c>
      <c r="D105" s="234"/>
      <c r="E105" s="234">
        <v>13408.93</v>
      </c>
      <c r="F105" s="235"/>
      <c r="G105" s="236"/>
      <c r="H105" s="233">
        <f>J105+I105</f>
        <v>2544.638</v>
      </c>
      <c r="I105" s="234"/>
      <c r="J105" s="234">
        <v>2544.638</v>
      </c>
      <c r="K105" s="234"/>
      <c r="L105" s="237"/>
      <c r="M105" s="238">
        <f t="shared" si="6"/>
        <v>18.97718908220119</v>
      </c>
      <c r="N105" s="239">
        <f>P105+O105</f>
        <v>1556.981</v>
      </c>
      <c r="O105" s="234"/>
      <c r="P105" s="234">
        <v>1556.981</v>
      </c>
      <c r="Q105" s="234"/>
      <c r="R105" s="237"/>
      <c r="S105" s="240">
        <f t="shared" si="7"/>
        <v>11.611523067090364</v>
      </c>
      <c r="T105" s="256"/>
    </row>
    <row r="106" spans="1:20" s="45" customFormat="1" ht="125.25" customHeight="1" thickBot="1">
      <c r="A106" s="53" t="s">
        <v>241</v>
      </c>
      <c r="B106" s="54" t="s">
        <v>249</v>
      </c>
      <c r="C106" s="55">
        <f>F106</f>
        <v>10242.481</v>
      </c>
      <c r="D106" s="56"/>
      <c r="E106" s="56"/>
      <c r="F106" s="57">
        <f>F107+F110</f>
        <v>10242.481</v>
      </c>
      <c r="G106" s="58"/>
      <c r="H106" s="55">
        <f aca="true" t="shared" si="14" ref="H106:H116">K106</f>
        <v>6933.479</v>
      </c>
      <c r="I106" s="56"/>
      <c r="J106" s="56"/>
      <c r="K106" s="56">
        <f>K107+K110</f>
        <v>6933.479</v>
      </c>
      <c r="L106" s="59"/>
      <c r="M106" s="60">
        <f t="shared" si="6"/>
        <v>67.69335476433884</v>
      </c>
      <c r="N106" s="61">
        <f aca="true" t="shared" si="15" ref="N106:N111">Q106</f>
        <v>6504.835</v>
      </c>
      <c r="O106" s="56"/>
      <c r="P106" s="56"/>
      <c r="Q106" s="56">
        <f>Q107+Q110</f>
        <v>6504.835</v>
      </c>
      <c r="R106" s="62"/>
      <c r="S106" s="63">
        <f t="shared" si="7"/>
        <v>63.50839215615826</v>
      </c>
      <c r="T106" s="256"/>
    </row>
    <row r="107" spans="1:20" s="51" customFormat="1" ht="57">
      <c r="A107" s="64" t="s">
        <v>18</v>
      </c>
      <c r="B107" s="65" t="s">
        <v>166</v>
      </c>
      <c r="C107" s="66">
        <f>F107</f>
        <v>9847.981</v>
      </c>
      <c r="D107" s="67"/>
      <c r="E107" s="67"/>
      <c r="F107" s="68">
        <f>F108+F109</f>
        <v>9847.981</v>
      </c>
      <c r="G107" s="69"/>
      <c r="H107" s="66">
        <f t="shared" si="14"/>
        <v>6631.617</v>
      </c>
      <c r="I107" s="67"/>
      <c r="J107" s="67"/>
      <c r="K107" s="67">
        <f>K108+K109</f>
        <v>6631.617</v>
      </c>
      <c r="L107" s="70"/>
      <c r="M107" s="71">
        <f t="shared" si="6"/>
        <v>67.33986387666671</v>
      </c>
      <c r="N107" s="72">
        <f t="shared" si="15"/>
        <v>6222.826</v>
      </c>
      <c r="O107" s="67"/>
      <c r="P107" s="67"/>
      <c r="Q107" s="67">
        <f>Q108+Q109</f>
        <v>6222.826</v>
      </c>
      <c r="R107" s="70"/>
      <c r="S107" s="73">
        <f t="shared" si="7"/>
        <v>63.18885058774991</v>
      </c>
      <c r="T107" s="256"/>
    </row>
    <row r="108" spans="1:20" s="45" customFormat="1" ht="80.25">
      <c r="A108" s="74" t="s">
        <v>196</v>
      </c>
      <c r="B108" s="75" t="s">
        <v>144</v>
      </c>
      <c r="C108" s="76">
        <f aca="true" t="shared" si="16" ref="C108:C115">F108</f>
        <v>9843.881</v>
      </c>
      <c r="D108" s="77"/>
      <c r="E108" s="77"/>
      <c r="F108" s="78">
        <v>9843.881</v>
      </c>
      <c r="G108" s="79"/>
      <c r="H108" s="76">
        <f t="shared" si="14"/>
        <v>6628.517</v>
      </c>
      <c r="I108" s="77"/>
      <c r="J108" s="77"/>
      <c r="K108" s="77">
        <v>6628.517</v>
      </c>
      <c r="L108" s="80"/>
      <c r="M108" s="81">
        <f t="shared" si="6"/>
        <v>67.33641944676089</v>
      </c>
      <c r="N108" s="82">
        <f t="shared" si="15"/>
        <v>6219.726</v>
      </c>
      <c r="O108" s="77"/>
      <c r="P108" s="77"/>
      <c r="Q108" s="77">
        <v>6219.726</v>
      </c>
      <c r="R108" s="80"/>
      <c r="S108" s="83">
        <f t="shared" si="7"/>
        <v>63.183677250872904</v>
      </c>
      <c r="T108" s="46"/>
    </row>
    <row r="109" spans="1:20" s="45" customFormat="1" ht="57">
      <c r="A109" s="74" t="s">
        <v>197</v>
      </c>
      <c r="B109" s="75" t="s">
        <v>145</v>
      </c>
      <c r="C109" s="76">
        <f t="shared" si="16"/>
        <v>4.1</v>
      </c>
      <c r="D109" s="77"/>
      <c r="E109" s="77"/>
      <c r="F109" s="78">
        <v>4.1</v>
      </c>
      <c r="G109" s="79"/>
      <c r="H109" s="76">
        <f t="shared" si="14"/>
        <v>3.1</v>
      </c>
      <c r="I109" s="77"/>
      <c r="J109" s="77"/>
      <c r="K109" s="77">
        <v>3.1</v>
      </c>
      <c r="L109" s="80"/>
      <c r="M109" s="81">
        <f t="shared" si="6"/>
        <v>75.60975609756099</v>
      </c>
      <c r="N109" s="82">
        <f t="shared" si="15"/>
        <v>3.1</v>
      </c>
      <c r="O109" s="77"/>
      <c r="P109" s="77"/>
      <c r="Q109" s="77">
        <v>3.1</v>
      </c>
      <c r="R109" s="80"/>
      <c r="S109" s="83">
        <f t="shared" si="7"/>
        <v>75.60975609756099</v>
      </c>
      <c r="T109" s="46"/>
    </row>
    <row r="110" spans="1:20" s="45" customFormat="1" ht="84.75" customHeight="1">
      <c r="A110" s="74" t="s">
        <v>90</v>
      </c>
      <c r="B110" s="75" t="s">
        <v>167</v>
      </c>
      <c r="C110" s="76">
        <f t="shared" si="16"/>
        <v>394.5</v>
      </c>
      <c r="D110" s="77"/>
      <c r="E110" s="77"/>
      <c r="F110" s="78">
        <f>F111+F112+F113+F114</f>
        <v>394.5</v>
      </c>
      <c r="G110" s="79"/>
      <c r="H110" s="76">
        <f t="shared" si="14"/>
        <v>301.86199999999997</v>
      </c>
      <c r="I110" s="77"/>
      <c r="J110" s="77"/>
      <c r="K110" s="77">
        <f>K111+K112+K113+K114</f>
        <v>301.86199999999997</v>
      </c>
      <c r="L110" s="80"/>
      <c r="M110" s="81">
        <f t="shared" si="6"/>
        <v>76.51761723700886</v>
      </c>
      <c r="N110" s="82">
        <f t="shared" si="15"/>
        <v>282.009</v>
      </c>
      <c r="O110" s="77"/>
      <c r="P110" s="77"/>
      <c r="Q110" s="77">
        <f>Q111+Q112+Q113+Q114</f>
        <v>282.009</v>
      </c>
      <c r="R110" s="80"/>
      <c r="S110" s="83">
        <f t="shared" si="7"/>
        <v>71.48517110266161</v>
      </c>
      <c r="T110" s="46"/>
    </row>
    <row r="111" spans="1:20" s="45" customFormat="1" ht="34.5" hidden="1">
      <c r="A111" s="74" t="s">
        <v>196</v>
      </c>
      <c r="B111" s="84" t="s">
        <v>146</v>
      </c>
      <c r="C111" s="76">
        <f t="shared" si="16"/>
        <v>0</v>
      </c>
      <c r="D111" s="77"/>
      <c r="E111" s="77"/>
      <c r="F111" s="78">
        <v>0</v>
      </c>
      <c r="G111" s="79"/>
      <c r="H111" s="76">
        <f t="shared" si="14"/>
        <v>0</v>
      </c>
      <c r="I111" s="77"/>
      <c r="J111" s="77"/>
      <c r="K111" s="77">
        <v>0</v>
      </c>
      <c r="L111" s="80"/>
      <c r="M111" s="81" t="e">
        <f t="shared" si="6"/>
        <v>#DIV/0!</v>
      </c>
      <c r="N111" s="82">
        <f t="shared" si="15"/>
        <v>0</v>
      </c>
      <c r="O111" s="77"/>
      <c r="P111" s="77"/>
      <c r="Q111" s="77">
        <v>0</v>
      </c>
      <c r="R111" s="80"/>
      <c r="S111" s="83" t="e">
        <f t="shared" si="7"/>
        <v>#DIV/0!</v>
      </c>
      <c r="T111" s="46"/>
    </row>
    <row r="112" spans="1:20" s="45" customFormat="1" ht="34.5">
      <c r="A112" s="74" t="s">
        <v>196</v>
      </c>
      <c r="B112" s="84" t="s">
        <v>147</v>
      </c>
      <c r="C112" s="76">
        <f>F112</f>
        <v>71.8</v>
      </c>
      <c r="D112" s="77"/>
      <c r="E112" s="77"/>
      <c r="F112" s="78">
        <v>71.8</v>
      </c>
      <c r="G112" s="79"/>
      <c r="H112" s="76">
        <f t="shared" si="14"/>
        <v>46.215</v>
      </c>
      <c r="I112" s="77"/>
      <c r="J112" s="77"/>
      <c r="K112" s="77">
        <v>46.215</v>
      </c>
      <c r="L112" s="80"/>
      <c r="M112" s="81">
        <f t="shared" si="6"/>
        <v>64.36629526462396</v>
      </c>
      <c r="N112" s="82">
        <f>Q112</f>
        <v>43.232</v>
      </c>
      <c r="O112" s="77"/>
      <c r="P112" s="77"/>
      <c r="Q112" s="77">
        <v>43.232</v>
      </c>
      <c r="R112" s="80"/>
      <c r="S112" s="83">
        <f t="shared" si="7"/>
        <v>60.2116991643454</v>
      </c>
      <c r="T112" s="46"/>
    </row>
    <row r="113" spans="1:20" s="45" customFormat="1" ht="34.5">
      <c r="A113" s="74" t="s">
        <v>197</v>
      </c>
      <c r="B113" s="75" t="s">
        <v>148</v>
      </c>
      <c r="C113" s="76">
        <f t="shared" si="16"/>
        <v>274.3</v>
      </c>
      <c r="D113" s="77"/>
      <c r="E113" s="77"/>
      <c r="F113" s="78">
        <v>274.3</v>
      </c>
      <c r="G113" s="79"/>
      <c r="H113" s="76">
        <f t="shared" si="14"/>
        <v>215.521</v>
      </c>
      <c r="I113" s="77"/>
      <c r="J113" s="77"/>
      <c r="K113" s="77">
        <v>215.521</v>
      </c>
      <c r="L113" s="80"/>
      <c r="M113" s="81">
        <f t="shared" si="6"/>
        <v>78.57127232956616</v>
      </c>
      <c r="N113" s="82">
        <f>Q113</f>
        <v>199.839</v>
      </c>
      <c r="O113" s="77"/>
      <c r="P113" s="77"/>
      <c r="Q113" s="77">
        <v>199.839</v>
      </c>
      <c r="R113" s="80"/>
      <c r="S113" s="83">
        <f t="shared" si="7"/>
        <v>72.8541742617572</v>
      </c>
      <c r="T113" s="46"/>
    </row>
    <row r="114" spans="1:20" s="45" customFormat="1" ht="23.25" thickBot="1">
      <c r="A114" s="85" t="s">
        <v>198</v>
      </c>
      <c r="B114" s="86" t="s">
        <v>149</v>
      </c>
      <c r="C114" s="87">
        <f t="shared" si="16"/>
        <v>48.4</v>
      </c>
      <c r="D114" s="88"/>
      <c r="E114" s="88"/>
      <c r="F114" s="89">
        <v>48.4</v>
      </c>
      <c r="G114" s="90"/>
      <c r="H114" s="87">
        <f t="shared" si="14"/>
        <v>40.126</v>
      </c>
      <c r="I114" s="88"/>
      <c r="J114" s="88"/>
      <c r="K114" s="88">
        <v>40.126</v>
      </c>
      <c r="L114" s="91"/>
      <c r="M114" s="92">
        <f t="shared" si="6"/>
        <v>82.90495867768595</v>
      </c>
      <c r="N114" s="93">
        <f>Q114</f>
        <v>38.938</v>
      </c>
      <c r="O114" s="88"/>
      <c r="P114" s="88"/>
      <c r="Q114" s="88">
        <v>38.938</v>
      </c>
      <c r="R114" s="91"/>
      <c r="S114" s="94">
        <f t="shared" si="7"/>
        <v>80.4504132231405</v>
      </c>
      <c r="T114" s="46"/>
    </row>
    <row r="115" spans="1:20" s="45" customFormat="1" ht="128.25" customHeight="1" thickBot="1">
      <c r="A115" s="53" t="s">
        <v>206</v>
      </c>
      <c r="B115" s="54" t="s">
        <v>245</v>
      </c>
      <c r="C115" s="55">
        <f t="shared" si="16"/>
        <v>10049.449</v>
      </c>
      <c r="D115" s="56"/>
      <c r="E115" s="56"/>
      <c r="F115" s="57">
        <f>F116+F119</f>
        <v>10049.449</v>
      </c>
      <c r="G115" s="58"/>
      <c r="H115" s="55">
        <f t="shared" si="14"/>
        <v>7325.083</v>
      </c>
      <c r="I115" s="56"/>
      <c r="J115" s="56"/>
      <c r="K115" s="56">
        <f>K116+K119</f>
        <v>7325.083</v>
      </c>
      <c r="L115" s="59"/>
      <c r="M115" s="60">
        <f t="shared" si="6"/>
        <v>72.89039428927893</v>
      </c>
      <c r="N115" s="61">
        <f>Q115</f>
        <v>7300.257</v>
      </c>
      <c r="O115" s="56"/>
      <c r="P115" s="56"/>
      <c r="Q115" s="56">
        <f>Q116+Q119</f>
        <v>7300.257</v>
      </c>
      <c r="R115" s="62"/>
      <c r="S115" s="63">
        <f t="shared" si="7"/>
        <v>72.6433558695606</v>
      </c>
      <c r="T115" s="46"/>
    </row>
    <row r="116" spans="1:20" s="51" customFormat="1" ht="34.5">
      <c r="A116" s="64" t="s">
        <v>19</v>
      </c>
      <c r="B116" s="65" t="s">
        <v>168</v>
      </c>
      <c r="C116" s="66">
        <f>C117+C118</f>
        <v>9522.099</v>
      </c>
      <c r="D116" s="67"/>
      <c r="E116" s="67"/>
      <c r="F116" s="68">
        <f>F117+F118</f>
        <v>9522.099</v>
      </c>
      <c r="G116" s="69"/>
      <c r="H116" s="66">
        <f t="shared" si="14"/>
        <v>6981.061</v>
      </c>
      <c r="I116" s="67"/>
      <c r="J116" s="67"/>
      <c r="K116" s="67">
        <f>K117+K118</f>
        <v>6981.061</v>
      </c>
      <c r="L116" s="70"/>
      <c r="M116" s="71">
        <f t="shared" si="6"/>
        <v>73.31430811630922</v>
      </c>
      <c r="N116" s="72">
        <f>Q116</f>
        <v>6981.061</v>
      </c>
      <c r="O116" s="67"/>
      <c r="P116" s="67"/>
      <c r="Q116" s="67">
        <f>Q117+Q118</f>
        <v>6981.061</v>
      </c>
      <c r="R116" s="70"/>
      <c r="S116" s="73">
        <f t="shared" si="7"/>
        <v>73.31430811630922</v>
      </c>
      <c r="T116" s="46"/>
    </row>
    <row r="117" spans="1:20" s="45" customFormat="1" ht="88.5" customHeight="1">
      <c r="A117" s="74" t="s">
        <v>196</v>
      </c>
      <c r="B117" s="75" t="s">
        <v>144</v>
      </c>
      <c r="C117" s="76">
        <f aca="true" t="shared" si="17" ref="C117:C122">F117</f>
        <v>9522.099</v>
      </c>
      <c r="D117" s="77"/>
      <c r="E117" s="77"/>
      <c r="F117" s="78">
        <v>9522.099</v>
      </c>
      <c r="G117" s="79"/>
      <c r="H117" s="76">
        <f aca="true" t="shared" si="18" ref="H117:H122">K117</f>
        <v>6981.061</v>
      </c>
      <c r="I117" s="77"/>
      <c r="J117" s="77"/>
      <c r="K117" s="77">
        <v>6981.061</v>
      </c>
      <c r="L117" s="80"/>
      <c r="M117" s="81">
        <f t="shared" si="6"/>
        <v>73.31430811630922</v>
      </c>
      <c r="N117" s="82">
        <f aca="true" t="shared" si="19" ref="N117:N122">Q117</f>
        <v>6981.061</v>
      </c>
      <c r="O117" s="77"/>
      <c r="P117" s="77"/>
      <c r="Q117" s="77">
        <v>6981.061</v>
      </c>
      <c r="R117" s="80"/>
      <c r="S117" s="83">
        <f t="shared" si="7"/>
        <v>73.31430811630922</v>
      </c>
      <c r="T117" s="46"/>
    </row>
    <row r="118" spans="1:20" s="45" customFormat="1" ht="64.5" customHeight="1" hidden="1">
      <c r="A118" s="74" t="s">
        <v>197</v>
      </c>
      <c r="B118" s="75" t="s">
        <v>145</v>
      </c>
      <c r="C118" s="76">
        <f t="shared" si="17"/>
        <v>0</v>
      </c>
      <c r="D118" s="77"/>
      <c r="E118" s="77"/>
      <c r="F118" s="78">
        <v>0</v>
      </c>
      <c r="G118" s="79"/>
      <c r="H118" s="76">
        <f t="shared" si="18"/>
        <v>0</v>
      </c>
      <c r="I118" s="77"/>
      <c r="J118" s="77"/>
      <c r="K118" s="77">
        <v>0</v>
      </c>
      <c r="L118" s="80"/>
      <c r="M118" s="81" t="e">
        <f t="shared" si="6"/>
        <v>#DIV/0!</v>
      </c>
      <c r="N118" s="82">
        <f t="shared" si="19"/>
        <v>0</v>
      </c>
      <c r="O118" s="77"/>
      <c r="P118" s="77"/>
      <c r="Q118" s="77">
        <v>0</v>
      </c>
      <c r="R118" s="80"/>
      <c r="S118" s="83" t="e">
        <f t="shared" si="7"/>
        <v>#DIV/0!</v>
      </c>
      <c r="T118" s="46"/>
    </row>
    <row r="119" spans="1:20" s="45" customFormat="1" ht="69">
      <c r="A119" s="74" t="s">
        <v>20</v>
      </c>
      <c r="B119" s="128" t="s">
        <v>169</v>
      </c>
      <c r="C119" s="76">
        <f t="shared" si="17"/>
        <v>527.35</v>
      </c>
      <c r="D119" s="77"/>
      <c r="E119" s="77"/>
      <c r="F119" s="78">
        <f>F120+F121+F122+F123</f>
        <v>527.35</v>
      </c>
      <c r="G119" s="79"/>
      <c r="H119" s="76">
        <f t="shared" si="18"/>
        <v>344.022</v>
      </c>
      <c r="I119" s="77"/>
      <c r="J119" s="77"/>
      <c r="K119" s="77">
        <f>K120+K121+K122+K123</f>
        <v>344.022</v>
      </c>
      <c r="L119" s="80"/>
      <c r="M119" s="81">
        <f t="shared" si="6"/>
        <v>65.23599127714041</v>
      </c>
      <c r="N119" s="82">
        <f t="shared" si="19"/>
        <v>319.196</v>
      </c>
      <c r="O119" s="77"/>
      <c r="P119" s="77"/>
      <c r="Q119" s="77">
        <f>Q120+Q121+Q122+Q123</f>
        <v>319.196</v>
      </c>
      <c r="R119" s="80"/>
      <c r="S119" s="83">
        <f t="shared" si="7"/>
        <v>60.528301886792455</v>
      </c>
      <c r="T119" s="46"/>
    </row>
    <row r="120" spans="1:20" s="45" customFormat="1" ht="34.5">
      <c r="A120" s="74" t="s">
        <v>196</v>
      </c>
      <c r="B120" s="84" t="s">
        <v>146</v>
      </c>
      <c r="C120" s="76">
        <f t="shared" si="17"/>
        <v>100</v>
      </c>
      <c r="D120" s="77"/>
      <c r="E120" s="77"/>
      <c r="F120" s="78">
        <v>100</v>
      </c>
      <c r="G120" s="79"/>
      <c r="H120" s="76">
        <f t="shared" si="18"/>
        <v>67.342</v>
      </c>
      <c r="I120" s="77"/>
      <c r="J120" s="77"/>
      <c r="K120" s="77">
        <v>67.342</v>
      </c>
      <c r="L120" s="80"/>
      <c r="M120" s="81">
        <f t="shared" si="6"/>
        <v>67.342</v>
      </c>
      <c r="N120" s="82">
        <f t="shared" si="19"/>
        <v>55.997</v>
      </c>
      <c r="O120" s="77"/>
      <c r="P120" s="77"/>
      <c r="Q120" s="77">
        <v>55.997</v>
      </c>
      <c r="R120" s="80"/>
      <c r="S120" s="83">
        <f t="shared" si="7"/>
        <v>55.997</v>
      </c>
      <c r="T120" s="46"/>
    </row>
    <row r="121" spans="1:20" s="45" customFormat="1" ht="34.5">
      <c r="A121" s="74" t="s">
        <v>197</v>
      </c>
      <c r="B121" s="84" t="s">
        <v>147</v>
      </c>
      <c r="C121" s="76">
        <f t="shared" si="17"/>
        <v>100.62</v>
      </c>
      <c r="D121" s="77"/>
      <c r="E121" s="77"/>
      <c r="F121" s="78">
        <v>100.62</v>
      </c>
      <c r="G121" s="79"/>
      <c r="H121" s="76">
        <f t="shared" si="18"/>
        <v>59.279</v>
      </c>
      <c r="I121" s="77"/>
      <c r="J121" s="77"/>
      <c r="K121" s="77">
        <v>59.279</v>
      </c>
      <c r="L121" s="80"/>
      <c r="M121" s="81">
        <f t="shared" si="6"/>
        <v>58.913734843967404</v>
      </c>
      <c r="N121" s="82">
        <f t="shared" si="19"/>
        <v>59.279</v>
      </c>
      <c r="O121" s="77"/>
      <c r="P121" s="77"/>
      <c r="Q121" s="77">
        <v>59.279</v>
      </c>
      <c r="R121" s="80"/>
      <c r="S121" s="83">
        <f t="shared" si="7"/>
        <v>58.913734843967404</v>
      </c>
      <c r="T121" s="46"/>
    </row>
    <row r="122" spans="1:20" s="45" customFormat="1" ht="34.5">
      <c r="A122" s="74" t="s">
        <v>198</v>
      </c>
      <c r="B122" s="75" t="s">
        <v>148</v>
      </c>
      <c r="C122" s="76">
        <f t="shared" si="17"/>
        <v>283.533</v>
      </c>
      <c r="D122" s="77"/>
      <c r="E122" s="77"/>
      <c r="F122" s="78">
        <v>283.533</v>
      </c>
      <c r="G122" s="79"/>
      <c r="H122" s="76">
        <f t="shared" si="18"/>
        <v>187.944</v>
      </c>
      <c r="I122" s="77"/>
      <c r="J122" s="77"/>
      <c r="K122" s="77">
        <v>187.944</v>
      </c>
      <c r="L122" s="80"/>
      <c r="M122" s="81">
        <f t="shared" si="6"/>
        <v>66.28646400948037</v>
      </c>
      <c r="N122" s="82">
        <f t="shared" si="19"/>
        <v>174.463</v>
      </c>
      <c r="O122" s="77"/>
      <c r="P122" s="77"/>
      <c r="Q122" s="77">
        <v>174.463</v>
      </c>
      <c r="R122" s="80"/>
      <c r="S122" s="83">
        <f t="shared" si="7"/>
        <v>61.53181463886037</v>
      </c>
      <c r="T122" s="46"/>
    </row>
    <row r="123" spans="1:20" s="45" customFormat="1" ht="27.75" customHeight="1" thickBot="1">
      <c r="A123" s="85" t="s">
        <v>201</v>
      </c>
      <c r="B123" s="86" t="s">
        <v>149</v>
      </c>
      <c r="C123" s="87">
        <f>F123</f>
        <v>43.197</v>
      </c>
      <c r="D123" s="88"/>
      <c r="E123" s="88"/>
      <c r="F123" s="89">
        <v>43.197</v>
      </c>
      <c r="G123" s="90"/>
      <c r="H123" s="87">
        <f>K123</f>
        <v>29.457</v>
      </c>
      <c r="I123" s="88"/>
      <c r="J123" s="88"/>
      <c r="K123" s="88">
        <v>29.457</v>
      </c>
      <c r="L123" s="91"/>
      <c r="M123" s="92">
        <f t="shared" si="6"/>
        <v>68.19223557191472</v>
      </c>
      <c r="N123" s="93">
        <f>Q123</f>
        <v>29.457</v>
      </c>
      <c r="O123" s="88"/>
      <c r="P123" s="88"/>
      <c r="Q123" s="88">
        <v>29.457</v>
      </c>
      <c r="R123" s="91"/>
      <c r="S123" s="94">
        <f t="shared" si="7"/>
        <v>68.19223557191472</v>
      </c>
      <c r="T123" s="46"/>
    </row>
    <row r="124" spans="1:21" s="45" customFormat="1" ht="84.75" customHeight="1" thickBot="1">
      <c r="A124" s="53" t="s">
        <v>21</v>
      </c>
      <c r="B124" s="54" t="s">
        <v>256</v>
      </c>
      <c r="C124" s="55">
        <f>E124+F124</f>
        <v>23289.83</v>
      </c>
      <c r="D124" s="56"/>
      <c r="E124" s="56"/>
      <c r="F124" s="57">
        <f>F125+F132+F144+F148+F155+F159+F163+F167</f>
        <v>23289.83</v>
      </c>
      <c r="G124" s="58"/>
      <c r="H124" s="55">
        <f>J124+K124</f>
        <v>15137.200000000003</v>
      </c>
      <c r="I124" s="56"/>
      <c r="J124" s="56"/>
      <c r="K124" s="56">
        <f>K125+K132+K144+K148+K155+K159+K163+K167</f>
        <v>15137.200000000003</v>
      </c>
      <c r="L124" s="59"/>
      <c r="M124" s="60">
        <f t="shared" si="6"/>
        <v>64.99489262051291</v>
      </c>
      <c r="N124" s="61">
        <f>P124+Q124</f>
        <v>15137.200000000003</v>
      </c>
      <c r="O124" s="56"/>
      <c r="P124" s="56"/>
      <c r="Q124" s="56">
        <f>Q125+Q132+Q144+Q148+Q155+Q159+Q163+Q167</f>
        <v>15137.200000000003</v>
      </c>
      <c r="R124" s="59"/>
      <c r="S124" s="63">
        <f>N124/C124*100</f>
        <v>64.99489262051291</v>
      </c>
      <c r="T124" s="46" t="e">
        <f>P124/E124*100</f>
        <v>#DIV/0!</v>
      </c>
      <c r="U124" s="46">
        <f>Q124/F124*100</f>
        <v>64.99489262051291</v>
      </c>
    </row>
    <row r="125" spans="1:20" s="51" customFormat="1" ht="91.5">
      <c r="A125" s="64" t="s">
        <v>82</v>
      </c>
      <c r="B125" s="242" t="s">
        <v>170</v>
      </c>
      <c r="C125" s="66">
        <f>E125+F125</f>
        <v>2206</v>
      </c>
      <c r="D125" s="67"/>
      <c r="E125" s="67"/>
      <c r="F125" s="68">
        <v>2206</v>
      </c>
      <c r="G125" s="69"/>
      <c r="H125" s="66">
        <f>J125+K125</f>
        <v>1559.2</v>
      </c>
      <c r="I125" s="67"/>
      <c r="J125" s="67"/>
      <c r="K125" s="67">
        <v>1559.2</v>
      </c>
      <c r="L125" s="70"/>
      <c r="M125" s="71">
        <f t="shared" si="6"/>
        <v>70.67996373526746</v>
      </c>
      <c r="N125" s="72">
        <f>P125+Q125</f>
        <v>1559.2</v>
      </c>
      <c r="O125" s="67"/>
      <c r="P125" s="67"/>
      <c r="Q125" s="67">
        <v>1559.2</v>
      </c>
      <c r="R125" s="70"/>
      <c r="S125" s="73">
        <f t="shared" si="7"/>
        <v>70.67996373526746</v>
      </c>
      <c r="T125" s="46"/>
    </row>
    <row r="126" spans="1:20" s="45" customFormat="1" ht="48.75" customHeight="1">
      <c r="A126" s="74" t="s">
        <v>196</v>
      </c>
      <c r="B126" s="125" t="s">
        <v>99</v>
      </c>
      <c r="C126" s="76"/>
      <c r="D126" s="77"/>
      <c r="E126" s="77"/>
      <c r="F126" s="78"/>
      <c r="G126" s="79"/>
      <c r="H126" s="76"/>
      <c r="I126" s="77"/>
      <c r="J126" s="77"/>
      <c r="K126" s="77"/>
      <c r="L126" s="80"/>
      <c r="M126" s="243"/>
      <c r="N126" s="82"/>
      <c r="O126" s="77"/>
      <c r="P126" s="77"/>
      <c r="Q126" s="77"/>
      <c r="R126" s="80"/>
      <c r="S126" s="83"/>
      <c r="T126" s="46"/>
    </row>
    <row r="127" spans="1:20" s="45" customFormat="1" ht="34.5">
      <c r="A127" s="74" t="s">
        <v>197</v>
      </c>
      <c r="B127" s="125" t="s">
        <v>100</v>
      </c>
      <c r="C127" s="76"/>
      <c r="D127" s="77"/>
      <c r="E127" s="77"/>
      <c r="F127" s="78"/>
      <c r="G127" s="79"/>
      <c r="H127" s="76"/>
      <c r="I127" s="77"/>
      <c r="J127" s="77"/>
      <c r="K127" s="77"/>
      <c r="L127" s="80"/>
      <c r="M127" s="243"/>
      <c r="N127" s="82"/>
      <c r="O127" s="77"/>
      <c r="P127" s="77"/>
      <c r="Q127" s="77"/>
      <c r="R127" s="80"/>
      <c r="S127" s="83"/>
      <c r="T127" s="46"/>
    </row>
    <row r="128" spans="1:20" s="45" customFormat="1" ht="34.5">
      <c r="A128" s="74" t="s">
        <v>198</v>
      </c>
      <c r="B128" s="125" t="s">
        <v>101</v>
      </c>
      <c r="C128" s="76"/>
      <c r="D128" s="77"/>
      <c r="E128" s="77"/>
      <c r="F128" s="78"/>
      <c r="G128" s="79"/>
      <c r="H128" s="76"/>
      <c r="I128" s="77"/>
      <c r="J128" s="77"/>
      <c r="K128" s="77"/>
      <c r="L128" s="80"/>
      <c r="M128" s="243"/>
      <c r="N128" s="82"/>
      <c r="O128" s="77"/>
      <c r="P128" s="77"/>
      <c r="Q128" s="77"/>
      <c r="R128" s="80"/>
      <c r="S128" s="83"/>
      <c r="T128" s="46"/>
    </row>
    <row r="129" spans="1:20" s="45" customFormat="1" ht="51" customHeight="1">
      <c r="A129" s="74" t="s">
        <v>201</v>
      </c>
      <c r="B129" s="125" t="s">
        <v>104</v>
      </c>
      <c r="C129" s="76"/>
      <c r="D129" s="77"/>
      <c r="E129" s="77"/>
      <c r="F129" s="78"/>
      <c r="G129" s="79"/>
      <c r="H129" s="76"/>
      <c r="I129" s="77"/>
      <c r="J129" s="77"/>
      <c r="K129" s="77"/>
      <c r="L129" s="80"/>
      <c r="M129" s="243"/>
      <c r="N129" s="82"/>
      <c r="O129" s="77"/>
      <c r="P129" s="77"/>
      <c r="Q129" s="77"/>
      <c r="R129" s="80"/>
      <c r="S129" s="83"/>
      <c r="T129" s="46"/>
    </row>
    <row r="130" spans="1:20" s="45" customFormat="1" ht="80.25">
      <c r="A130" s="74" t="s">
        <v>202</v>
      </c>
      <c r="B130" s="125" t="s">
        <v>105</v>
      </c>
      <c r="C130" s="76"/>
      <c r="D130" s="77"/>
      <c r="E130" s="77"/>
      <c r="F130" s="78"/>
      <c r="G130" s="79"/>
      <c r="H130" s="76"/>
      <c r="I130" s="77"/>
      <c r="J130" s="77"/>
      <c r="K130" s="77"/>
      <c r="L130" s="80"/>
      <c r="M130" s="243"/>
      <c r="N130" s="82"/>
      <c r="O130" s="77"/>
      <c r="P130" s="77"/>
      <c r="Q130" s="77"/>
      <c r="R130" s="80"/>
      <c r="S130" s="83"/>
      <c r="T130" s="46"/>
    </row>
    <row r="131" spans="1:20" s="45" customFormat="1" ht="57">
      <c r="A131" s="74" t="s">
        <v>203</v>
      </c>
      <c r="B131" s="125" t="s">
        <v>106</v>
      </c>
      <c r="C131" s="76"/>
      <c r="D131" s="77"/>
      <c r="E131" s="77"/>
      <c r="F131" s="78"/>
      <c r="G131" s="79"/>
      <c r="H131" s="76"/>
      <c r="I131" s="77"/>
      <c r="J131" s="77"/>
      <c r="K131" s="77"/>
      <c r="L131" s="80"/>
      <c r="M131" s="243"/>
      <c r="N131" s="82"/>
      <c r="O131" s="77"/>
      <c r="P131" s="77"/>
      <c r="Q131" s="77"/>
      <c r="R131" s="80"/>
      <c r="S131" s="83"/>
      <c r="T131" s="46"/>
    </row>
    <row r="132" spans="1:20" s="45" customFormat="1" ht="57">
      <c r="A132" s="74" t="s">
        <v>83</v>
      </c>
      <c r="B132" s="125" t="s">
        <v>171</v>
      </c>
      <c r="C132" s="76">
        <f>E132+F132</f>
        <v>2206</v>
      </c>
      <c r="D132" s="77"/>
      <c r="E132" s="77"/>
      <c r="F132" s="78">
        <v>2206</v>
      </c>
      <c r="G132" s="79"/>
      <c r="H132" s="76">
        <f>J132+K132</f>
        <v>1559.2</v>
      </c>
      <c r="I132" s="77"/>
      <c r="J132" s="77"/>
      <c r="K132" s="77">
        <v>1559.2</v>
      </c>
      <c r="L132" s="80"/>
      <c r="M132" s="81">
        <f t="shared" si="6"/>
        <v>70.67996373526746</v>
      </c>
      <c r="N132" s="82">
        <f>P132+Q132</f>
        <v>1559.2</v>
      </c>
      <c r="O132" s="77"/>
      <c r="P132" s="77"/>
      <c r="Q132" s="77">
        <v>1559.2</v>
      </c>
      <c r="R132" s="80"/>
      <c r="S132" s="83">
        <f t="shared" si="7"/>
        <v>70.67996373526746</v>
      </c>
      <c r="T132" s="46"/>
    </row>
    <row r="133" spans="1:20" s="45" customFormat="1" ht="69">
      <c r="A133" s="74" t="s">
        <v>196</v>
      </c>
      <c r="B133" s="125" t="s">
        <v>107</v>
      </c>
      <c r="C133" s="76"/>
      <c r="D133" s="77"/>
      <c r="E133" s="77"/>
      <c r="F133" s="78"/>
      <c r="G133" s="79"/>
      <c r="H133" s="76"/>
      <c r="I133" s="77"/>
      <c r="J133" s="77"/>
      <c r="K133" s="77"/>
      <c r="L133" s="80"/>
      <c r="M133" s="243"/>
      <c r="N133" s="82"/>
      <c r="O133" s="77"/>
      <c r="P133" s="77"/>
      <c r="Q133" s="77"/>
      <c r="R133" s="80"/>
      <c r="S133" s="83"/>
      <c r="T133" s="46"/>
    </row>
    <row r="134" spans="1:20" s="45" customFormat="1" ht="114.75">
      <c r="A134" s="74" t="s">
        <v>197</v>
      </c>
      <c r="B134" s="125" t="s">
        <v>190</v>
      </c>
      <c r="C134" s="76"/>
      <c r="D134" s="77"/>
      <c r="E134" s="77"/>
      <c r="F134" s="78"/>
      <c r="G134" s="79"/>
      <c r="H134" s="76"/>
      <c r="I134" s="77"/>
      <c r="J134" s="77"/>
      <c r="K134" s="77"/>
      <c r="L134" s="80"/>
      <c r="M134" s="243"/>
      <c r="N134" s="82"/>
      <c r="O134" s="77"/>
      <c r="P134" s="77"/>
      <c r="Q134" s="77"/>
      <c r="R134" s="80"/>
      <c r="S134" s="83"/>
      <c r="T134" s="46"/>
    </row>
    <row r="135" spans="1:20" s="45" customFormat="1" ht="99" customHeight="1">
      <c r="A135" s="74" t="s">
        <v>198</v>
      </c>
      <c r="B135" s="125" t="s">
        <v>108</v>
      </c>
      <c r="C135" s="76"/>
      <c r="D135" s="77"/>
      <c r="E135" s="77"/>
      <c r="F135" s="78"/>
      <c r="G135" s="79"/>
      <c r="H135" s="76"/>
      <c r="I135" s="77"/>
      <c r="J135" s="77"/>
      <c r="K135" s="77"/>
      <c r="L135" s="80"/>
      <c r="M135" s="243"/>
      <c r="N135" s="82"/>
      <c r="O135" s="77"/>
      <c r="P135" s="77"/>
      <c r="Q135" s="77"/>
      <c r="R135" s="80"/>
      <c r="S135" s="83"/>
      <c r="T135" s="46"/>
    </row>
    <row r="136" spans="1:20" s="45" customFormat="1" ht="74.25" customHeight="1">
      <c r="A136" s="74" t="s">
        <v>201</v>
      </c>
      <c r="B136" s="75" t="s">
        <v>109</v>
      </c>
      <c r="C136" s="76"/>
      <c r="D136" s="77"/>
      <c r="E136" s="77"/>
      <c r="F136" s="78"/>
      <c r="G136" s="79"/>
      <c r="H136" s="76"/>
      <c r="I136" s="77"/>
      <c r="J136" s="77"/>
      <c r="K136" s="77"/>
      <c r="L136" s="80"/>
      <c r="M136" s="243"/>
      <c r="N136" s="82"/>
      <c r="O136" s="77"/>
      <c r="P136" s="77"/>
      <c r="Q136" s="77"/>
      <c r="R136" s="80"/>
      <c r="S136" s="83"/>
      <c r="T136" s="46"/>
    </row>
    <row r="137" spans="1:20" s="45" customFormat="1" ht="69">
      <c r="A137" s="74" t="s">
        <v>202</v>
      </c>
      <c r="B137" s="75" t="s">
        <v>110</v>
      </c>
      <c r="C137" s="76"/>
      <c r="D137" s="77"/>
      <c r="E137" s="77"/>
      <c r="F137" s="78"/>
      <c r="G137" s="79"/>
      <c r="H137" s="76"/>
      <c r="I137" s="77"/>
      <c r="J137" s="77"/>
      <c r="K137" s="77"/>
      <c r="L137" s="80"/>
      <c r="M137" s="243"/>
      <c r="N137" s="82"/>
      <c r="O137" s="77"/>
      <c r="P137" s="77"/>
      <c r="Q137" s="77"/>
      <c r="R137" s="80"/>
      <c r="S137" s="83"/>
      <c r="T137" s="46"/>
    </row>
    <row r="138" spans="1:20" s="45" customFormat="1" ht="69">
      <c r="A138" s="74" t="s">
        <v>203</v>
      </c>
      <c r="B138" s="75" t="s">
        <v>111</v>
      </c>
      <c r="C138" s="76"/>
      <c r="D138" s="77"/>
      <c r="E138" s="77"/>
      <c r="F138" s="78"/>
      <c r="G138" s="79"/>
      <c r="H138" s="76"/>
      <c r="I138" s="77"/>
      <c r="J138" s="77"/>
      <c r="K138" s="77"/>
      <c r="L138" s="80"/>
      <c r="M138" s="243"/>
      <c r="N138" s="82"/>
      <c r="O138" s="77"/>
      <c r="P138" s="77"/>
      <c r="Q138" s="77"/>
      <c r="R138" s="80"/>
      <c r="S138" s="83"/>
      <c r="T138" s="46"/>
    </row>
    <row r="139" spans="1:20" s="45" customFormat="1" ht="91.5">
      <c r="A139" s="74" t="s">
        <v>204</v>
      </c>
      <c r="B139" s="75" t="s">
        <v>112</v>
      </c>
      <c r="C139" s="76"/>
      <c r="D139" s="77"/>
      <c r="E139" s="77"/>
      <c r="F139" s="78"/>
      <c r="G139" s="79"/>
      <c r="H139" s="76"/>
      <c r="I139" s="77"/>
      <c r="J139" s="77"/>
      <c r="K139" s="77"/>
      <c r="L139" s="80"/>
      <c r="M139" s="243"/>
      <c r="N139" s="82"/>
      <c r="O139" s="77"/>
      <c r="P139" s="77"/>
      <c r="Q139" s="77"/>
      <c r="R139" s="80"/>
      <c r="S139" s="83"/>
      <c r="T139" s="46"/>
    </row>
    <row r="140" spans="1:20" s="45" customFormat="1" ht="126">
      <c r="A140" s="74" t="s">
        <v>205</v>
      </c>
      <c r="B140" s="75" t="s">
        <v>113</v>
      </c>
      <c r="C140" s="76"/>
      <c r="D140" s="77"/>
      <c r="E140" s="77"/>
      <c r="F140" s="78"/>
      <c r="G140" s="79"/>
      <c r="H140" s="76"/>
      <c r="I140" s="77"/>
      <c r="J140" s="77"/>
      <c r="K140" s="77"/>
      <c r="L140" s="80"/>
      <c r="M140" s="243"/>
      <c r="N140" s="82"/>
      <c r="O140" s="77"/>
      <c r="P140" s="77"/>
      <c r="Q140" s="77"/>
      <c r="R140" s="80"/>
      <c r="S140" s="83"/>
      <c r="T140" s="46"/>
    </row>
    <row r="141" spans="1:20" s="45" customFormat="1" ht="77.25" customHeight="1">
      <c r="A141" s="74" t="s">
        <v>206</v>
      </c>
      <c r="B141" s="75" t="s">
        <v>114</v>
      </c>
      <c r="C141" s="76"/>
      <c r="D141" s="77"/>
      <c r="E141" s="77"/>
      <c r="F141" s="78"/>
      <c r="G141" s="79"/>
      <c r="H141" s="76"/>
      <c r="I141" s="77"/>
      <c r="J141" s="77"/>
      <c r="K141" s="77"/>
      <c r="L141" s="80"/>
      <c r="M141" s="243"/>
      <c r="N141" s="82"/>
      <c r="O141" s="77"/>
      <c r="P141" s="77"/>
      <c r="Q141" s="77"/>
      <c r="R141" s="80"/>
      <c r="S141" s="83"/>
      <c r="T141" s="46"/>
    </row>
    <row r="142" spans="1:20" s="45" customFormat="1" ht="69">
      <c r="A142" s="74" t="s">
        <v>21</v>
      </c>
      <c r="B142" s="75" t="s">
        <v>115</v>
      </c>
      <c r="C142" s="76"/>
      <c r="D142" s="77"/>
      <c r="E142" s="77"/>
      <c r="F142" s="78"/>
      <c r="G142" s="79"/>
      <c r="H142" s="76"/>
      <c r="I142" s="77"/>
      <c r="J142" s="77"/>
      <c r="K142" s="77"/>
      <c r="L142" s="80"/>
      <c r="M142" s="243"/>
      <c r="N142" s="82"/>
      <c r="O142" s="77"/>
      <c r="P142" s="77"/>
      <c r="Q142" s="77"/>
      <c r="R142" s="80"/>
      <c r="S142" s="83"/>
      <c r="T142" s="46"/>
    </row>
    <row r="143" spans="1:20" s="45" customFormat="1" ht="114.75">
      <c r="A143" s="74" t="s">
        <v>22</v>
      </c>
      <c r="B143" s="125" t="s">
        <v>184</v>
      </c>
      <c r="C143" s="76"/>
      <c r="D143" s="77"/>
      <c r="E143" s="77"/>
      <c r="F143" s="78"/>
      <c r="G143" s="79"/>
      <c r="H143" s="76"/>
      <c r="I143" s="77"/>
      <c r="J143" s="77"/>
      <c r="K143" s="77"/>
      <c r="L143" s="80"/>
      <c r="M143" s="243"/>
      <c r="N143" s="82"/>
      <c r="O143" s="77"/>
      <c r="P143" s="77"/>
      <c r="Q143" s="77"/>
      <c r="R143" s="80"/>
      <c r="S143" s="83"/>
      <c r="T143" s="46"/>
    </row>
    <row r="144" spans="1:20" s="45" customFormat="1" ht="132.75" customHeight="1">
      <c r="A144" s="74" t="s">
        <v>91</v>
      </c>
      <c r="B144" s="125" t="s">
        <v>172</v>
      </c>
      <c r="C144" s="76">
        <f>E144+F144</f>
        <v>11566.91</v>
      </c>
      <c r="D144" s="77"/>
      <c r="E144" s="77"/>
      <c r="F144" s="78">
        <v>11566.91</v>
      </c>
      <c r="G144" s="79"/>
      <c r="H144" s="76">
        <f>J144+K144</f>
        <v>7390.371</v>
      </c>
      <c r="I144" s="77"/>
      <c r="J144" s="77"/>
      <c r="K144" s="77">
        <v>7390.371</v>
      </c>
      <c r="L144" s="80"/>
      <c r="M144" s="81">
        <f t="shared" si="6"/>
        <v>63.89235327325967</v>
      </c>
      <c r="N144" s="82">
        <f>P144+Q144</f>
        <v>7390.371</v>
      </c>
      <c r="O144" s="77"/>
      <c r="P144" s="77"/>
      <c r="Q144" s="77">
        <v>7390.371</v>
      </c>
      <c r="R144" s="80"/>
      <c r="S144" s="83">
        <f t="shared" si="7"/>
        <v>63.89235327325967</v>
      </c>
      <c r="T144" s="46"/>
    </row>
    <row r="145" spans="1:20" s="45" customFormat="1" ht="34.5">
      <c r="A145" s="74" t="s">
        <v>196</v>
      </c>
      <c r="B145" s="125" t="s">
        <v>118</v>
      </c>
      <c r="C145" s="76"/>
      <c r="D145" s="77"/>
      <c r="E145" s="77"/>
      <c r="F145" s="78"/>
      <c r="G145" s="79"/>
      <c r="H145" s="76"/>
      <c r="I145" s="77"/>
      <c r="J145" s="77"/>
      <c r="K145" s="77"/>
      <c r="L145" s="80"/>
      <c r="M145" s="243"/>
      <c r="N145" s="82"/>
      <c r="O145" s="77"/>
      <c r="P145" s="77"/>
      <c r="Q145" s="77"/>
      <c r="R145" s="80"/>
      <c r="S145" s="83"/>
      <c r="T145" s="46"/>
    </row>
    <row r="146" spans="1:20" s="45" customFormat="1" ht="34.5">
      <c r="A146" s="74" t="s">
        <v>197</v>
      </c>
      <c r="B146" s="125" t="s">
        <v>119</v>
      </c>
      <c r="C146" s="76"/>
      <c r="D146" s="77"/>
      <c r="E146" s="77"/>
      <c r="F146" s="78"/>
      <c r="G146" s="79"/>
      <c r="H146" s="76"/>
      <c r="I146" s="77"/>
      <c r="J146" s="77"/>
      <c r="K146" s="77"/>
      <c r="L146" s="80"/>
      <c r="M146" s="243"/>
      <c r="N146" s="82"/>
      <c r="O146" s="77"/>
      <c r="P146" s="77"/>
      <c r="Q146" s="77"/>
      <c r="R146" s="80"/>
      <c r="S146" s="83"/>
      <c r="T146" s="46"/>
    </row>
    <row r="147" spans="1:20" s="45" customFormat="1" ht="77.25" customHeight="1">
      <c r="A147" s="74" t="s">
        <v>198</v>
      </c>
      <c r="B147" s="75" t="s">
        <v>120</v>
      </c>
      <c r="C147" s="76"/>
      <c r="D147" s="77"/>
      <c r="E147" s="77"/>
      <c r="F147" s="78"/>
      <c r="G147" s="79"/>
      <c r="H147" s="76"/>
      <c r="I147" s="77"/>
      <c r="J147" s="77"/>
      <c r="K147" s="77"/>
      <c r="L147" s="80"/>
      <c r="M147" s="243"/>
      <c r="N147" s="82"/>
      <c r="O147" s="77"/>
      <c r="P147" s="77"/>
      <c r="Q147" s="77"/>
      <c r="R147" s="80"/>
      <c r="S147" s="83"/>
      <c r="T147" s="46"/>
    </row>
    <row r="148" spans="1:20" s="45" customFormat="1" ht="45.75">
      <c r="A148" s="74" t="s">
        <v>92</v>
      </c>
      <c r="B148" s="128" t="s">
        <v>173</v>
      </c>
      <c r="C148" s="76">
        <f>E148+F148</f>
        <v>2206.01</v>
      </c>
      <c r="D148" s="77"/>
      <c r="E148" s="77"/>
      <c r="F148" s="78">
        <v>2206.01</v>
      </c>
      <c r="G148" s="79"/>
      <c r="H148" s="76">
        <f>J148+K148</f>
        <v>1559.2</v>
      </c>
      <c r="I148" s="77"/>
      <c r="J148" s="77">
        <v>0</v>
      </c>
      <c r="K148" s="77">
        <v>1559.2</v>
      </c>
      <c r="L148" s="80"/>
      <c r="M148" s="81">
        <f t="shared" si="6"/>
        <v>70.67964333797218</v>
      </c>
      <c r="N148" s="82">
        <f>P148+Q148</f>
        <v>1559.2</v>
      </c>
      <c r="O148" s="77"/>
      <c r="P148" s="77"/>
      <c r="Q148" s="77">
        <v>1559.2</v>
      </c>
      <c r="R148" s="80"/>
      <c r="S148" s="83">
        <f>N148/C148*100</f>
        <v>70.67964333797218</v>
      </c>
      <c r="T148" s="46"/>
    </row>
    <row r="149" spans="1:20" s="45" customFormat="1" ht="114.75">
      <c r="A149" s="74" t="s">
        <v>196</v>
      </c>
      <c r="B149" s="125" t="s">
        <v>121</v>
      </c>
      <c r="C149" s="76"/>
      <c r="D149" s="77"/>
      <c r="E149" s="77"/>
      <c r="F149" s="78"/>
      <c r="G149" s="79"/>
      <c r="H149" s="76"/>
      <c r="I149" s="77"/>
      <c r="J149" s="77"/>
      <c r="K149" s="77"/>
      <c r="L149" s="80"/>
      <c r="M149" s="243"/>
      <c r="N149" s="82"/>
      <c r="O149" s="77"/>
      <c r="P149" s="77"/>
      <c r="Q149" s="77"/>
      <c r="R149" s="80"/>
      <c r="S149" s="83"/>
      <c r="T149" s="46"/>
    </row>
    <row r="150" spans="1:20" s="45" customFormat="1" ht="57">
      <c r="A150" s="74" t="s">
        <v>197</v>
      </c>
      <c r="B150" s="125" t="s">
        <v>122</v>
      </c>
      <c r="C150" s="76"/>
      <c r="D150" s="77"/>
      <c r="E150" s="77"/>
      <c r="F150" s="78"/>
      <c r="G150" s="79"/>
      <c r="H150" s="76"/>
      <c r="I150" s="77"/>
      <c r="J150" s="77"/>
      <c r="K150" s="77"/>
      <c r="L150" s="80"/>
      <c r="M150" s="243"/>
      <c r="N150" s="82"/>
      <c r="O150" s="77"/>
      <c r="P150" s="77"/>
      <c r="Q150" s="77"/>
      <c r="R150" s="80"/>
      <c r="S150" s="83"/>
      <c r="T150" s="46"/>
    </row>
    <row r="151" spans="1:20" s="45" customFormat="1" ht="57">
      <c r="A151" s="74" t="s">
        <v>198</v>
      </c>
      <c r="B151" s="125" t="s">
        <v>123</v>
      </c>
      <c r="C151" s="76"/>
      <c r="D151" s="77"/>
      <c r="E151" s="77"/>
      <c r="F151" s="78"/>
      <c r="G151" s="79"/>
      <c r="H151" s="76"/>
      <c r="I151" s="77"/>
      <c r="J151" s="77"/>
      <c r="K151" s="77"/>
      <c r="L151" s="80"/>
      <c r="M151" s="243"/>
      <c r="N151" s="82"/>
      <c r="O151" s="77"/>
      <c r="P151" s="77"/>
      <c r="Q151" s="77"/>
      <c r="R151" s="80"/>
      <c r="S151" s="83"/>
      <c r="T151" s="46"/>
    </row>
    <row r="152" spans="1:20" s="45" customFormat="1" ht="195.75" customHeight="1">
      <c r="A152" s="74" t="s">
        <v>201</v>
      </c>
      <c r="B152" s="125" t="s">
        <v>124</v>
      </c>
      <c r="C152" s="76"/>
      <c r="D152" s="77"/>
      <c r="E152" s="77"/>
      <c r="F152" s="78"/>
      <c r="G152" s="79"/>
      <c r="H152" s="76"/>
      <c r="I152" s="77"/>
      <c r="J152" s="77"/>
      <c r="K152" s="77"/>
      <c r="L152" s="80"/>
      <c r="M152" s="243"/>
      <c r="N152" s="82"/>
      <c r="O152" s="77"/>
      <c r="P152" s="77"/>
      <c r="Q152" s="77"/>
      <c r="R152" s="80"/>
      <c r="S152" s="83"/>
      <c r="T152" s="46"/>
    </row>
    <row r="153" spans="1:20" s="45" customFormat="1" ht="96" customHeight="1">
      <c r="A153" s="74" t="s">
        <v>202</v>
      </c>
      <c r="B153" s="75" t="s">
        <v>125</v>
      </c>
      <c r="C153" s="76"/>
      <c r="D153" s="77"/>
      <c r="E153" s="77"/>
      <c r="F153" s="78"/>
      <c r="G153" s="79"/>
      <c r="H153" s="76"/>
      <c r="I153" s="77"/>
      <c r="J153" s="77"/>
      <c r="K153" s="77"/>
      <c r="L153" s="80"/>
      <c r="M153" s="243"/>
      <c r="N153" s="82"/>
      <c r="O153" s="77"/>
      <c r="P153" s="77"/>
      <c r="Q153" s="77"/>
      <c r="R153" s="80"/>
      <c r="S153" s="83"/>
      <c r="T153" s="46"/>
    </row>
    <row r="154" spans="1:20" s="45" customFormat="1" ht="113.25" customHeight="1">
      <c r="A154" s="74" t="s">
        <v>203</v>
      </c>
      <c r="B154" s="75" t="s">
        <v>185</v>
      </c>
      <c r="C154" s="76"/>
      <c r="D154" s="77"/>
      <c r="E154" s="77"/>
      <c r="F154" s="78"/>
      <c r="G154" s="79"/>
      <c r="H154" s="76"/>
      <c r="I154" s="77"/>
      <c r="J154" s="77"/>
      <c r="K154" s="77"/>
      <c r="L154" s="80"/>
      <c r="M154" s="243"/>
      <c r="N154" s="82"/>
      <c r="O154" s="77"/>
      <c r="P154" s="77"/>
      <c r="Q154" s="77"/>
      <c r="R154" s="80"/>
      <c r="S154" s="83"/>
      <c r="T154" s="46"/>
    </row>
    <row r="155" spans="1:20" s="45" customFormat="1" ht="72.75" customHeight="1">
      <c r="A155" s="74" t="s">
        <v>93</v>
      </c>
      <c r="B155" s="125" t="s">
        <v>174</v>
      </c>
      <c r="C155" s="76">
        <f>E155+F155</f>
        <v>2206.01</v>
      </c>
      <c r="D155" s="77"/>
      <c r="E155" s="77"/>
      <c r="F155" s="78">
        <v>2206.01</v>
      </c>
      <c r="G155" s="79"/>
      <c r="H155" s="76">
        <f>J155+K155</f>
        <v>1559.2</v>
      </c>
      <c r="I155" s="77"/>
      <c r="J155" s="77"/>
      <c r="K155" s="77">
        <v>1559.2</v>
      </c>
      <c r="L155" s="80"/>
      <c r="M155" s="81">
        <f aca="true" t="shared" si="20" ref="M155:M212">H155/C155*100</f>
        <v>70.67964333797218</v>
      </c>
      <c r="N155" s="82">
        <f>P155+Q155</f>
        <v>1559.2</v>
      </c>
      <c r="O155" s="77"/>
      <c r="P155" s="77"/>
      <c r="Q155" s="77">
        <v>1559.2</v>
      </c>
      <c r="R155" s="80"/>
      <c r="S155" s="83">
        <f aca="true" t="shared" si="21" ref="S155:S212">N155/C155*100</f>
        <v>70.67964333797218</v>
      </c>
      <c r="T155" s="46"/>
    </row>
    <row r="156" spans="1:20" s="45" customFormat="1" ht="87" customHeight="1">
      <c r="A156" s="74" t="s">
        <v>196</v>
      </c>
      <c r="B156" s="75" t="s">
        <v>186</v>
      </c>
      <c r="C156" s="76"/>
      <c r="D156" s="77"/>
      <c r="E156" s="77"/>
      <c r="F156" s="78"/>
      <c r="G156" s="79"/>
      <c r="H156" s="76"/>
      <c r="I156" s="77"/>
      <c r="J156" s="77"/>
      <c r="K156" s="77"/>
      <c r="L156" s="80"/>
      <c r="M156" s="243"/>
      <c r="N156" s="82"/>
      <c r="O156" s="77"/>
      <c r="P156" s="77"/>
      <c r="Q156" s="77"/>
      <c r="R156" s="80"/>
      <c r="S156" s="83"/>
      <c r="T156" s="46"/>
    </row>
    <row r="157" spans="1:20" s="45" customFormat="1" ht="167.25" customHeight="1">
      <c r="A157" s="74" t="s">
        <v>197</v>
      </c>
      <c r="B157" s="125" t="s">
        <v>187</v>
      </c>
      <c r="C157" s="76"/>
      <c r="D157" s="77"/>
      <c r="E157" s="77"/>
      <c r="F157" s="78"/>
      <c r="G157" s="79"/>
      <c r="H157" s="76"/>
      <c r="I157" s="77"/>
      <c r="J157" s="77"/>
      <c r="K157" s="77"/>
      <c r="L157" s="80"/>
      <c r="M157" s="243"/>
      <c r="N157" s="82"/>
      <c r="O157" s="77"/>
      <c r="P157" s="77"/>
      <c r="Q157" s="77"/>
      <c r="R157" s="80"/>
      <c r="S157" s="83"/>
      <c r="T157" s="46"/>
    </row>
    <row r="158" spans="1:20" s="45" customFormat="1" ht="34.5">
      <c r="A158" s="74" t="s">
        <v>198</v>
      </c>
      <c r="B158" s="125" t="s">
        <v>126</v>
      </c>
      <c r="C158" s="76"/>
      <c r="D158" s="77"/>
      <c r="E158" s="77"/>
      <c r="F158" s="78"/>
      <c r="G158" s="79"/>
      <c r="H158" s="76"/>
      <c r="I158" s="77"/>
      <c r="J158" s="77"/>
      <c r="K158" s="77"/>
      <c r="L158" s="80"/>
      <c r="M158" s="243"/>
      <c r="N158" s="82"/>
      <c r="O158" s="77"/>
      <c r="P158" s="77"/>
      <c r="Q158" s="77"/>
      <c r="R158" s="80"/>
      <c r="S158" s="83"/>
      <c r="T158" s="46"/>
    </row>
    <row r="159" spans="1:20" s="45" customFormat="1" ht="52.5" customHeight="1">
      <c r="A159" s="74" t="s">
        <v>94</v>
      </c>
      <c r="B159" s="125" t="s">
        <v>175</v>
      </c>
      <c r="C159" s="76"/>
      <c r="D159" s="77"/>
      <c r="E159" s="77"/>
      <c r="F159" s="78"/>
      <c r="G159" s="79"/>
      <c r="H159" s="76"/>
      <c r="I159" s="77"/>
      <c r="J159" s="77"/>
      <c r="K159" s="77"/>
      <c r="L159" s="80"/>
      <c r="M159" s="243"/>
      <c r="N159" s="82"/>
      <c r="O159" s="77"/>
      <c r="P159" s="77"/>
      <c r="Q159" s="77"/>
      <c r="R159" s="80"/>
      <c r="S159" s="83"/>
      <c r="T159" s="46"/>
    </row>
    <row r="160" spans="1:20" s="45" customFormat="1" ht="69">
      <c r="A160" s="74" t="s">
        <v>196</v>
      </c>
      <c r="B160" s="125" t="s">
        <v>127</v>
      </c>
      <c r="C160" s="76"/>
      <c r="D160" s="77"/>
      <c r="E160" s="77"/>
      <c r="F160" s="78"/>
      <c r="G160" s="79"/>
      <c r="H160" s="76"/>
      <c r="I160" s="77"/>
      <c r="J160" s="77"/>
      <c r="K160" s="77"/>
      <c r="L160" s="80"/>
      <c r="M160" s="243"/>
      <c r="N160" s="82"/>
      <c r="O160" s="77"/>
      <c r="P160" s="77"/>
      <c r="Q160" s="77"/>
      <c r="R160" s="80"/>
      <c r="S160" s="83"/>
      <c r="T160" s="46"/>
    </row>
    <row r="161" spans="1:20" s="45" customFormat="1" ht="39.75" customHeight="1">
      <c r="A161" s="74" t="s">
        <v>197</v>
      </c>
      <c r="B161" s="125" t="s">
        <v>128</v>
      </c>
      <c r="C161" s="76"/>
      <c r="D161" s="77"/>
      <c r="E161" s="77"/>
      <c r="F161" s="78"/>
      <c r="G161" s="79"/>
      <c r="H161" s="76"/>
      <c r="I161" s="77"/>
      <c r="J161" s="77"/>
      <c r="K161" s="77"/>
      <c r="L161" s="80"/>
      <c r="M161" s="243"/>
      <c r="N161" s="82"/>
      <c r="O161" s="77"/>
      <c r="P161" s="77"/>
      <c r="Q161" s="77"/>
      <c r="R161" s="80"/>
      <c r="S161" s="83"/>
      <c r="T161" s="46"/>
    </row>
    <row r="162" spans="1:20" s="45" customFormat="1" ht="45.75">
      <c r="A162" s="74" t="s">
        <v>198</v>
      </c>
      <c r="B162" s="125" t="s">
        <v>129</v>
      </c>
      <c r="C162" s="76"/>
      <c r="D162" s="77"/>
      <c r="E162" s="77"/>
      <c r="F162" s="78"/>
      <c r="G162" s="79"/>
      <c r="H162" s="76"/>
      <c r="I162" s="77"/>
      <c r="J162" s="77"/>
      <c r="K162" s="77"/>
      <c r="L162" s="80"/>
      <c r="M162" s="243"/>
      <c r="N162" s="82"/>
      <c r="O162" s="77"/>
      <c r="P162" s="77"/>
      <c r="Q162" s="77"/>
      <c r="R162" s="80"/>
      <c r="S162" s="83"/>
      <c r="T162" s="46"/>
    </row>
    <row r="163" spans="1:20" s="45" customFormat="1" ht="90" customHeight="1">
      <c r="A163" s="74" t="s">
        <v>95</v>
      </c>
      <c r="B163" s="75" t="s">
        <v>176</v>
      </c>
      <c r="C163" s="76">
        <f>E163+F163</f>
        <v>2344.148</v>
      </c>
      <c r="D163" s="77"/>
      <c r="E163" s="77"/>
      <c r="F163" s="78">
        <v>2344.148</v>
      </c>
      <c r="G163" s="79"/>
      <c r="H163" s="76">
        <f>J163+K163</f>
        <v>1358.778</v>
      </c>
      <c r="I163" s="77"/>
      <c r="J163" s="77"/>
      <c r="K163" s="77">
        <v>1358.778</v>
      </c>
      <c r="L163" s="80"/>
      <c r="M163" s="81">
        <f t="shared" si="20"/>
        <v>57.96468482365448</v>
      </c>
      <c r="N163" s="82">
        <f>P163+Q163</f>
        <v>1358.778</v>
      </c>
      <c r="O163" s="77"/>
      <c r="P163" s="77"/>
      <c r="Q163" s="77">
        <v>1358.778</v>
      </c>
      <c r="R163" s="80"/>
      <c r="S163" s="83">
        <f>N163/C163*100</f>
        <v>57.96468482365448</v>
      </c>
      <c r="T163" s="46"/>
    </row>
    <row r="164" spans="1:20" s="45" customFormat="1" ht="97.5" customHeight="1">
      <c r="A164" s="74" t="s">
        <v>196</v>
      </c>
      <c r="B164" s="125" t="s">
        <v>191</v>
      </c>
      <c r="C164" s="76"/>
      <c r="D164" s="77"/>
      <c r="E164" s="77"/>
      <c r="F164" s="78"/>
      <c r="G164" s="79"/>
      <c r="H164" s="76"/>
      <c r="I164" s="77"/>
      <c r="J164" s="77"/>
      <c r="K164" s="77"/>
      <c r="L164" s="80"/>
      <c r="M164" s="243"/>
      <c r="N164" s="82"/>
      <c r="O164" s="77"/>
      <c r="P164" s="77"/>
      <c r="Q164" s="77"/>
      <c r="R164" s="80"/>
      <c r="S164" s="83"/>
      <c r="T164" s="46"/>
    </row>
    <row r="165" spans="1:20" s="45" customFormat="1" ht="148.5" customHeight="1">
      <c r="A165" s="74" t="s">
        <v>197</v>
      </c>
      <c r="B165" s="125" t="s">
        <v>130</v>
      </c>
      <c r="C165" s="76"/>
      <c r="D165" s="77"/>
      <c r="E165" s="77"/>
      <c r="F165" s="78"/>
      <c r="G165" s="79"/>
      <c r="H165" s="76"/>
      <c r="I165" s="77"/>
      <c r="J165" s="77"/>
      <c r="K165" s="77"/>
      <c r="L165" s="80"/>
      <c r="M165" s="243"/>
      <c r="N165" s="82"/>
      <c r="O165" s="77"/>
      <c r="P165" s="77"/>
      <c r="Q165" s="77"/>
      <c r="R165" s="80"/>
      <c r="S165" s="83"/>
      <c r="T165" s="46"/>
    </row>
    <row r="166" spans="1:20" s="45" customFormat="1" ht="45.75">
      <c r="A166" s="74" t="s">
        <v>198</v>
      </c>
      <c r="B166" s="125" t="s">
        <v>131</v>
      </c>
      <c r="C166" s="76"/>
      <c r="D166" s="77"/>
      <c r="E166" s="77"/>
      <c r="F166" s="78"/>
      <c r="G166" s="79"/>
      <c r="H166" s="76"/>
      <c r="I166" s="77"/>
      <c r="J166" s="77"/>
      <c r="K166" s="77"/>
      <c r="L166" s="80"/>
      <c r="M166" s="243"/>
      <c r="N166" s="82"/>
      <c r="O166" s="77"/>
      <c r="P166" s="77"/>
      <c r="Q166" s="77"/>
      <c r="R166" s="80"/>
      <c r="S166" s="83"/>
      <c r="T166" s="46"/>
    </row>
    <row r="167" spans="1:20" s="45" customFormat="1" ht="69">
      <c r="A167" s="74" t="s">
        <v>96</v>
      </c>
      <c r="B167" s="125" t="s">
        <v>177</v>
      </c>
      <c r="C167" s="76">
        <f>E167+F167</f>
        <v>554.752</v>
      </c>
      <c r="D167" s="77"/>
      <c r="E167" s="77"/>
      <c r="F167" s="78">
        <v>554.752</v>
      </c>
      <c r="G167" s="79"/>
      <c r="H167" s="76">
        <f>J167+K167</f>
        <v>151.251</v>
      </c>
      <c r="I167" s="77"/>
      <c r="J167" s="77"/>
      <c r="K167" s="77">
        <v>151.251</v>
      </c>
      <c r="L167" s="80"/>
      <c r="M167" s="81">
        <f t="shared" si="20"/>
        <v>27.264615539916935</v>
      </c>
      <c r="N167" s="82">
        <f>P167+Q167</f>
        <v>151.251</v>
      </c>
      <c r="O167" s="77"/>
      <c r="P167" s="77"/>
      <c r="Q167" s="77">
        <v>151.251</v>
      </c>
      <c r="R167" s="80"/>
      <c r="S167" s="83">
        <f t="shared" si="21"/>
        <v>27.264615539916935</v>
      </c>
      <c r="T167" s="46"/>
    </row>
    <row r="168" spans="1:20" s="45" customFormat="1" ht="103.5">
      <c r="A168" s="74" t="s">
        <v>196</v>
      </c>
      <c r="B168" s="244" t="s">
        <v>84</v>
      </c>
      <c r="C168" s="76"/>
      <c r="D168" s="77"/>
      <c r="E168" s="77"/>
      <c r="F168" s="78"/>
      <c r="G168" s="79"/>
      <c r="H168" s="76"/>
      <c r="I168" s="77"/>
      <c r="J168" s="77"/>
      <c r="K168" s="77"/>
      <c r="L168" s="80"/>
      <c r="M168" s="243"/>
      <c r="N168" s="82"/>
      <c r="O168" s="77"/>
      <c r="P168" s="77"/>
      <c r="Q168" s="77"/>
      <c r="R168" s="80"/>
      <c r="S168" s="83"/>
      <c r="T168" s="46"/>
    </row>
    <row r="169" spans="1:20" s="45" customFormat="1" ht="34.5">
      <c r="A169" s="74" t="s">
        <v>197</v>
      </c>
      <c r="B169" s="125" t="s">
        <v>85</v>
      </c>
      <c r="C169" s="76"/>
      <c r="D169" s="77"/>
      <c r="E169" s="77"/>
      <c r="F169" s="78"/>
      <c r="G169" s="79"/>
      <c r="H169" s="76"/>
      <c r="I169" s="77"/>
      <c r="J169" s="77"/>
      <c r="K169" s="77"/>
      <c r="L169" s="80"/>
      <c r="M169" s="243"/>
      <c r="N169" s="82"/>
      <c r="O169" s="77"/>
      <c r="P169" s="77"/>
      <c r="Q169" s="77"/>
      <c r="R169" s="80"/>
      <c r="S169" s="83"/>
      <c r="T169" s="46"/>
    </row>
    <row r="170" spans="1:20" s="45" customFormat="1" ht="34.5">
      <c r="A170" s="74" t="s">
        <v>198</v>
      </c>
      <c r="B170" s="125" t="s">
        <v>86</v>
      </c>
      <c r="C170" s="76"/>
      <c r="D170" s="77"/>
      <c r="E170" s="77"/>
      <c r="F170" s="78"/>
      <c r="G170" s="79"/>
      <c r="H170" s="76"/>
      <c r="I170" s="77"/>
      <c r="J170" s="77"/>
      <c r="K170" s="77"/>
      <c r="L170" s="80"/>
      <c r="M170" s="243"/>
      <c r="N170" s="82"/>
      <c r="O170" s="77"/>
      <c r="P170" s="77"/>
      <c r="Q170" s="77"/>
      <c r="R170" s="80"/>
      <c r="S170" s="83"/>
      <c r="T170" s="46"/>
    </row>
    <row r="171" spans="1:20" s="45" customFormat="1" ht="57">
      <c r="A171" s="74" t="s">
        <v>201</v>
      </c>
      <c r="B171" s="125" t="s">
        <v>87</v>
      </c>
      <c r="C171" s="76"/>
      <c r="D171" s="77"/>
      <c r="E171" s="77"/>
      <c r="F171" s="78"/>
      <c r="G171" s="79"/>
      <c r="H171" s="76"/>
      <c r="I171" s="77"/>
      <c r="J171" s="77"/>
      <c r="K171" s="77"/>
      <c r="L171" s="80"/>
      <c r="M171" s="243"/>
      <c r="N171" s="82"/>
      <c r="O171" s="77"/>
      <c r="P171" s="77"/>
      <c r="Q171" s="77"/>
      <c r="R171" s="80"/>
      <c r="S171" s="83"/>
      <c r="T171" s="46"/>
    </row>
    <row r="172" spans="1:20" s="45" customFormat="1" ht="57.75" thickBot="1">
      <c r="A172" s="85" t="s">
        <v>202</v>
      </c>
      <c r="B172" s="245" t="s">
        <v>88</v>
      </c>
      <c r="C172" s="87"/>
      <c r="D172" s="88"/>
      <c r="E172" s="88"/>
      <c r="F172" s="89"/>
      <c r="G172" s="90"/>
      <c r="H172" s="87"/>
      <c r="I172" s="88"/>
      <c r="J172" s="88"/>
      <c r="K172" s="88"/>
      <c r="L172" s="91"/>
      <c r="M172" s="246"/>
      <c r="N172" s="93"/>
      <c r="O172" s="88"/>
      <c r="P172" s="88"/>
      <c r="Q172" s="88"/>
      <c r="R172" s="91"/>
      <c r="S172" s="94"/>
      <c r="T172" s="46"/>
    </row>
    <row r="173" spans="1:20" s="45" customFormat="1" ht="132" customHeight="1" thickBot="1">
      <c r="A173" s="53" t="s">
        <v>62</v>
      </c>
      <c r="B173" s="54" t="s">
        <v>244</v>
      </c>
      <c r="C173" s="55">
        <f>C174+C179+C183</f>
        <v>12913.541000000001</v>
      </c>
      <c r="D173" s="230"/>
      <c r="E173" s="230"/>
      <c r="F173" s="57">
        <f>F174+F179+F183</f>
        <v>12913.541000000001</v>
      </c>
      <c r="G173" s="229"/>
      <c r="H173" s="55">
        <f>H174+H179+H183</f>
        <v>8781.961</v>
      </c>
      <c r="I173" s="230"/>
      <c r="J173" s="230"/>
      <c r="K173" s="56">
        <f>K174+K179+K183</f>
        <v>8781.961</v>
      </c>
      <c r="L173" s="62"/>
      <c r="M173" s="60">
        <f t="shared" si="20"/>
        <v>68.00583201772464</v>
      </c>
      <c r="N173" s="61">
        <f>N174+N179+N183</f>
        <v>8229.912</v>
      </c>
      <c r="O173" s="230"/>
      <c r="P173" s="230"/>
      <c r="Q173" s="56">
        <f>Q174+Q179+Q183</f>
        <v>8229.912</v>
      </c>
      <c r="R173" s="62"/>
      <c r="S173" s="63">
        <f t="shared" si="21"/>
        <v>63.730869790090885</v>
      </c>
      <c r="T173" s="46"/>
    </row>
    <row r="174" spans="1:20" s="45" customFormat="1" ht="57">
      <c r="A174" s="64" t="s">
        <v>98</v>
      </c>
      <c r="B174" s="65" t="s">
        <v>178</v>
      </c>
      <c r="C174" s="66">
        <f>C175+C176+C177+C178</f>
        <v>10705.764000000001</v>
      </c>
      <c r="D174" s="67"/>
      <c r="E174" s="67"/>
      <c r="F174" s="68">
        <f>F175+F176+F177+F178</f>
        <v>10705.764000000001</v>
      </c>
      <c r="G174" s="69"/>
      <c r="H174" s="66">
        <f>H175+H176+H177+H178</f>
        <v>7467.415</v>
      </c>
      <c r="I174" s="67"/>
      <c r="J174" s="67"/>
      <c r="K174" s="67">
        <f>K175+K176+K177+K178</f>
        <v>7467.415</v>
      </c>
      <c r="L174" s="70"/>
      <c r="M174" s="71">
        <f t="shared" si="20"/>
        <v>69.75135076767991</v>
      </c>
      <c r="N174" s="72">
        <f>N175+N176+N177+N178</f>
        <v>7014.749000000001</v>
      </c>
      <c r="O174" s="67"/>
      <c r="P174" s="67"/>
      <c r="Q174" s="67">
        <f>Q175+Q176+Q177+Q178</f>
        <v>7014.749000000001</v>
      </c>
      <c r="R174" s="70"/>
      <c r="S174" s="73">
        <f t="shared" si="21"/>
        <v>65.52310512355774</v>
      </c>
      <c r="T174" s="46"/>
    </row>
    <row r="175" spans="1:20" s="45" customFormat="1" ht="57">
      <c r="A175" s="74" t="s">
        <v>196</v>
      </c>
      <c r="B175" s="75" t="s">
        <v>69</v>
      </c>
      <c r="C175" s="76">
        <f>F175</f>
        <v>10039.984</v>
      </c>
      <c r="D175" s="77"/>
      <c r="E175" s="77"/>
      <c r="F175" s="78">
        <v>10039.984</v>
      </c>
      <c r="G175" s="79"/>
      <c r="H175" s="76">
        <f>K175</f>
        <v>7047.32</v>
      </c>
      <c r="I175" s="77"/>
      <c r="J175" s="77"/>
      <c r="K175" s="77">
        <v>7047.32</v>
      </c>
      <c r="L175" s="80"/>
      <c r="M175" s="81">
        <f t="shared" si="20"/>
        <v>70.19254213950938</v>
      </c>
      <c r="N175" s="82">
        <f>Q175</f>
        <v>6611.895</v>
      </c>
      <c r="O175" s="77"/>
      <c r="P175" s="77"/>
      <c r="Q175" s="77">
        <v>6611.895</v>
      </c>
      <c r="R175" s="80"/>
      <c r="S175" s="83">
        <f t="shared" si="21"/>
        <v>65.85563283766189</v>
      </c>
      <c r="T175" s="46"/>
    </row>
    <row r="176" spans="1:20" s="45" customFormat="1" ht="22.5">
      <c r="A176" s="74" t="s">
        <v>197</v>
      </c>
      <c r="B176" s="75" t="s">
        <v>70</v>
      </c>
      <c r="C176" s="76">
        <f>F176</f>
        <v>221.461</v>
      </c>
      <c r="D176" s="77"/>
      <c r="E176" s="77"/>
      <c r="F176" s="78">
        <v>221.461</v>
      </c>
      <c r="G176" s="79"/>
      <c r="H176" s="76">
        <f>K176</f>
        <v>118.323</v>
      </c>
      <c r="I176" s="77"/>
      <c r="J176" s="77"/>
      <c r="K176" s="77">
        <v>118.323</v>
      </c>
      <c r="L176" s="80"/>
      <c r="M176" s="81">
        <f t="shared" si="20"/>
        <v>53.42836887759018</v>
      </c>
      <c r="N176" s="82">
        <f>Q176</f>
        <v>118.323</v>
      </c>
      <c r="O176" s="77"/>
      <c r="P176" s="77"/>
      <c r="Q176" s="77">
        <v>118.323</v>
      </c>
      <c r="R176" s="80"/>
      <c r="S176" s="83">
        <f t="shared" si="21"/>
        <v>53.42836887759018</v>
      </c>
      <c r="T176" s="46"/>
    </row>
    <row r="177" spans="1:20" s="45" customFormat="1" ht="34.5">
      <c r="A177" s="74" t="s">
        <v>198</v>
      </c>
      <c r="B177" s="75" t="s">
        <v>71</v>
      </c>
      <c r="C177" s="76">
        <f>F177</f>
        <v>425.468</v>
      </c>
      <c r="D177" s="77"/>
      <c r="E177" s="77"/>
      <c r="F177" s="78">
        <v>425.468</v>
      </c>
      <c r="G177" s="79"/>
      <c r="H177" s="76">
        <f>K177</f>
        <v>301.772</v>
      </c>
      <c r="I177" s="77"/>
      <c r="J177" s="77"/>
      <c r="K177" s="77">
        <v>301.772</v>
      </c>
      <c r="L177" s="80"/>
      <c r="M177" s="81">
        <f t="shared" si="20"/>
        <v>70.9270732464016</v>
      </c>
      <c r="N177" s="82">
        <f>Q177</f>
        <v>284.531</v>
      </c>
      <c r="O177" s="77"/>
      <c r="P177" s="77"/>
      <c r="Q177" s="77">
        <v>284.531</v>
      </c>
      <c r="R177" s="80"/>
      <c r="S177" s="83">
        <f t="shared" si="21"/>
        <v>66.87482959940583</v>
      </c>
      <c r="T177" s="46"/>
    </row>
    <row r="178" spans="1:20" s="45" customFormat="1" ht="36" customHeight="1">
      <c r="A178" s="74" t="s">
        <v>201</v>
      </c>
      <c r="B178" s="75" t="s">
        <v>143</v>
      </c>
      <c r="C178" s="76">
        <f>F178</f>
        <v>18.851</v>
      </c>
      <c r="D178" s="77"/>
      <c r="E178" s="77"/>
      <c r="F178" s="78">
        <v>18.851</v>
      </c>
      <c r="G178" s="79"/>
      <c r="H178" s="76">
        <f>K178</f>
        <v>0</v>
      </c>
      <c r="I178" s="77"/>
      <c r="J178" s="77"/>
      <c r="K178" s="77">
        <v>0</v>
      </c>
      <c r="L178" s="80"/>
      <c r="M178" s="81">
        <f t="shared" si="20"/>
        <v>0</v>
      </c>
      <c r="N178" s="82">
        <f>Q178</f>
        <v>0</v>
      </c>
      <c r="O178" s="77"/>
      <c r="P178" s="77"/>
      <c r="Q178" s="77">
        <v>0</v>
      </c>
      <c r="R178" s="80"/>
      <c r="S178" s="83">
        <f t="shared" si="21"/>
        <v>0</v>
      </c>
      <c r="T178" s="46"/>
    </row>
    <row r="179" spans="1:20" s="45" customFormat="1" ht="22.5">
      <c r="A179" s="74" t="s">
        <v>116</v>
      </c>
      <c r="B179" s="75" t="s">
        <v>73</v>
      </c>
      <c r="C179" s="76">
        <f>C180+C181+C182</f>
        <v>1219.752</v>
      </c>
      <c r="D179" s="77"/>
      <c r="E179" s="77"/>
      <c r="F179" s="78">
        <f>F180+F181+F182</f>
        <v>1219.752</v>
      </c>
      <c r="G179" s="79"/>
      <c r="H179" s="76">
        <f>H180+H181+H182</f>
        <v>723.8900000000001</v>
      </c>
      <c r="I179" s="77"/>
      <c r="J179" s="77"/>
      <c r="K179" s="77">
        <f>K180+K181+K182</f>
        <v>723.8900000000001</v>
      </c>
      <c r="L179" s="80"/>
      <c r="M179" s="81">
        <f t="shared" si="20"/>
        <v>59.34730994497242</v>
      </c>
      <c r="N179" s="82">
        <f>N180+N181+N182</f>
        <v>620.115</v>
      </c>
      <c r="O179" s="77"/>
      <c r="P179" s="77"/>
      <c r="Q179" s="77">
        <f>Q180+Q181+Q182</f>
        <v>620.115</v>
      </c>
      <c r="R179" s="80"/>
      <c r="S179" s="83">
        <f t="shared" si="21"/>
        <v>50.83943293390788</v>
      </c>
      <c r="T179" s="46"/>
    </row>
    <row r="180" spans="1:20" s="45" customFormat="1" ht="69">
      <c r="A180" s="74" t="s">
        <v>196</v>
      </c>
      <c r="B180" s="128" t="s">
        <v>74</v>
      </c>
      <c r="C180" s="76">
        <f>F180</f>
        <v>347.934</v>
      </c>
      <c r="D180" s="77"/>
      <c r="E180" s="77"/>
      <c r="F180" s="78">
        <v>347.934</v>
      </c>
      <c r="G180" s="79"/>
      <c r="H180" s="76">
        <f>K180</f>
        <v>198.834</v>
      </c>
      <c r="I180" s="77"/>
      <c r="J180" s="77"/>
      <c r="K180" s="77">
        <v>198.834</v>
      </c>
      <c r="L180" s="80"/>
      <c r="M180" s="81">
        <f t="shared" si="20"/>
        <v>57.14704512924865</v>
      </c>
      <c r="N180" s="82">
        <f>Q180</f>
        <v>192.208</v>
      </c>
      <c r="O180" s="77"/>
      <c r="P180" s="77"/>
      <c r="Q180" s="77">
        <v>192.208</v>
      </c>
      <c r="R180" s="80"/>
      <c r="S180" s="83">
        <f t="shared" si="21"/>
        <v>55.24266096443577</v>
      </c>
      <c r="T180" s="46"/>
    </row>
    <row r="181" spans="1:20" s="45" customFormat="1" ht="57" hidden="1">
      <c r="A181" s="74" t="s">
        <v>197</v>
      </c>
      <c r="B181" s="128" t="s">
        <v>75</v>
      </c>
      <c r="C181" s="76">
        <f>F181</f>
        <v>0</v>
      </c>
      <c r="D181" s="77"/>
      <c r="E181" s="77"/>
      <c r="F181" s="78">
        <v>0</v>
      </c>
      <c r="G181" s="79"/>
      <c r="H181" s="76">
        <f>K181</f>
        <v>0</v>
      </c>
      <c r="I181" s="77"/>
      <c r="J181" s="77"/>
      <c r="K181" s="77">
        <v>0</v>
      </c>
      <c r="L181" s="80"/>
      <c r="M181" s="81">
        <v>0</v>
      </c>
      <c r="N181" s="82">
        <f>Q181</f>
        <v>0</v>
      </c>
      <c r="O181" s="77"/>
      <c r="P181" s="77"/>
      <c r="Q181" s="77">
        <v>0</v>
      </c>
      <c r="R181" s="80"/>
      <c r="S181" s="83">
        <v>0</v>
      </c>
      <c r="T181" s="46"/>
    </row>
    <row r="182" spans="1:20" s="45" customFormat="1" ht="34.5">
      <c r="A182" s="74" t="s">
        <v>198</v>
      </c>
      <c r="B182" s="128" t="s">
        <v>76</v>
      </c>
      <c r="C182" s="76">
        <f>F182</f>
        <v>871.818</v>
      </c>
      <c r="D182" s="77"/>
      <c r="E182" s="77"/>
      <c r="F182" s="78">
        <v>871.818</v>
      </c>
      <c r="G182" s="79"/>
      <c r="H182" s="76">
        <f>K182</f>
        <v>525.056</v>
      </c>
      <c r="I182" s="77"/>
      <c r="J182" s="77"/>
      <c r="K182" s="77">
        <v>525.056</v>
      </c>
      <c r="L182" s="80"/>
      <c r="M182" s="81">
        <f t="shared" si="20"/>
        <v>60.22541401989866</v>
      </c>
      <c r="N182" s="82">
        <f>Q182</f>
        <v>427.907</v>
      </c>
      <c r="O182" s="77"/>
      <c r="P182" s="77"/>
      <c r="Q182" s="77">
        <v>427.907</v>
      </c>
      <c r="R182" s="80"/>
      <c r="S182" s="83">
        <f t="shared" si="21"/>
        <v>49.08214787948861</v>
      </c>
      <c r="T182" s="46"/>
    </row>
    <row r="183" spans="1:20" s="45" customFormat="1" ht="34.5">
      <c r="A183" s="74" t="s">
        <v>117</v>
      </c>
      <c r="B183" s="128" t="s">
        <v>78</v>
      </c>
      <c r="C183" s="76">
        <f>C184+C185</f>
        <v>988.0250000000001</v>
      </c>
      <c r="D183" s="77"/>
      <c r="E183" s="77"/>
      <c r="F183" s="78">
        <f>F184+F185</f>
        <v>988.0250000000001</v>
      </c>
      <c r="G183" s="79"/>
      <c r="H183" s="76">
        <f>H184+H185</f>
        <v>590.656</v>
      </c>
      <c r="I183" s="77"/>
      <c r="J183" s="77"/>
      <c r="K183" s="77">
        <f>K184+K185</f>
        <v>590.656</v>
      </c>
      <c r="L183" s="80"/>
      <c r="M183" s="81">
        <f t="shared" si="20"/>
        <v>59.7814832620632</v>
      </c>
      <c r="N183" s="82">
        <f>N184+N185</f>
        <v>595.048</v>
      </c>
      <c r="O183" s="77"/>
      <c r="P183" s="77"/>
      <c r="Q183" s="77">
        <f>Q184+Q185</f>
        <v>595.048</v>
      </c>
      <c r="R183" s="80"/>
      <c r="S183" s="83">
        <f t="shared" si="21"/>
        <v>60.226006426962876</v>
      </c>
      <c r="T183" s="46"/>
    </row>
    <row r="184" spans="1:20" s="45" customFormat="1" ht="58.5" customHeight="1">
      <c r="A184" s="74" t="s">
        <v>196</v>
      </c>
      <c r="B184" s="128" t="s">
        <v>79</v>
      </c>
      <c r="C184" s="76">
        <f aca="true" t="shared" si="22" ref="C184:C195">F184</f>
        <v>468.796</v>
      </c>
      <c r="D184" s="77"/>
      <c r="E184" s="77"/>
      <c r="F184" s="78">
        <v>468.796</v>
      </c>
      <c r="G184" s="79"/>
      <c r="H184" s="76">
        <f aca="true" t="shared" si="23" ref="H184:H195">K184</f>
        <v>234.028</v>
      </c>
      <c r="I184" s="77"/>
      <c r="J184" s="77"/>
      <c r="K184" s="77">
        <v>234.028</v>
      </c>
      <c r="L184" s="80"/>
      <c r="M184" s="81">
        <f t="shared" si="20"/>
        <v>49.921074411897706</v>
      </c>
      <c r="N184" s="82">
        <f aca="true" t="shared" si="24" ref="N184:N195">Q184</f>
        <v>228.27</v>
      </c>
      <c r="O184" s="77"/>
      <c r="P184" s="77"/>
      <c r="Q184" s="77">
        <v>228.27</v>
      </c>
      <c r="R184" s="80"/>
      <c r="S184" s="83">
        <f t="shared" si="21"/>
        <v>48.6928216111059</v>
      </c>
      <c r="T184" s="46"/>
    </row>
    <row r="185" spans="1:20" s="45" customFormat="1" ht="38.25" customHeight="1" thickBot="1">
      <c r="A185" s="85" t="s">
        <v>197</v>
      </c>
      <c r="B185" s="247" t="s">
        <v>80</v>
      </c>
      <c r="C185" s="87">
        <f t="shared" si="22"/>
        <v>519.229</v>
      </c>
      <c r="D185" s="88"/>
      <c r="E185" s="88"/>
      <c r="F185" s="89">
        <v>519.229</v>
      </c>
      <c r="G185" s="90"/>
      <c r="H185" s="87">
        <f t="shared" si="23"/>
        <v>356.628</v>
      </c>
      <c r="I185" s="88"/>
      <c r="J185" s="88"/>
      <c r="K185" s="88">
        <v>356.628</v>
      </c>
      <c r="L185" s="91"/>
      <c r="M185" s="92">
        <f t="shared" si="20"/>
        <v>68.68414514597605</v>
      </c>
      <c r="N185" s="93">
        <f t="shared" si="24"/>
        <v>366.778</v>
      </c>
      <c r="O185" s="88"/>
      <c r="P185" s="88"/>
      <c r="Q185" s="88">
        <v>366.778</v>
      </c>
      <c r="R185" s="91"/>
      <c r="S185" s="94">
        <f t="shared" si="21"/>
        <v>70.63896662166404</v>
      </c>
      <c r="T185" s="46"/>
    </row>
    <row r="186" spans="1:20" s="45" customFormat="1" ht="115.5" thickBot="1">
      <c r="A186" s="53" t="s">
        <v>23</v>
      </c>
      <c r="B186" s="54" t="s">
        <v>257</v>
      </c>
      <c r="C186" s="55">
        <f t="shared" si="22"/>
        <v>6567.947</v>
      </c>
      <c r="D186" s="56"/>
      <c r="E186" s="56"/>
      <c r="F186" s="57">
        <f>F187+F192+F194</f>
        <v>6567.947</v>
      </c>
      <c r="G186" s="58"/>
      <c r="H186" s="55">
        <f t="shared" si="23"/>
        <v>4486.703</v>
      </c>
      <c r="I186" s="56"/>
      <c r="J186" s="56"/>
      <c r="K186" s="56">
        <f>K187+K192+K194</f>
        <v>4486.703</v>
      </c>
      <c r="L186" s="59"/>
      <c r="M186" s="60">
        <f t="shared" si="20"/>
        <v>68.3121072688315</v>
      </c>
      <c r="N186" s="61">
        <f t="shared" si="24"/>
        <v>4168.72</v>
      </c>
      <c r="O186" s="56"/>
      <c r="P186" s="56"/>
      <c r="Q186" s="56">
        <f>Q187+Q192+Q194</f>
        <v>4168.72</v>
      </c>
      <c r="R186" s="62"/>
      <c r="S186" s="63">
        <f t="shared" si="21"/>
        <v>63.4706705154594</v>
      </c>
      <c r="T186" s="46"/>
    </row>
    <row r="187" spans="1:20" s="45" customFormat="1" ht="69">
      <c r="A187" s="64" t="s">
        <v>68</v>
      </c>
      <c r="B187" s="65" t="s">
        <v>179</v>
      </c>
      <c r="C187" s="66">
        <f t="shared" si="22"/>
        <v>5988.907</v>
      </c>
      <c r="D187" s="67"/>
      <c r="E187" s="67"/>
      <c r="F187" s="68">
        <f>F188+F189+F190+F191</f>
        <v>5988.907</v>
      </c>
      <c r="G187" s="69"/>
      <c r="H187" s="66">
        <f t="shared" si="23"/>
        <v>4134.421</v>
      </c>
      <c r="I187" s="67"/>
      <c r="J187" s="67"/>
      <c r="K187" s="67">
        <f>K188+K189+K190+K191</f>
        <v>4134.421</v>
      </c>
      <c r="L187" s="70"/>
      <c r="M187" s="71">
        <f t="shared" si="20"/>
        <v>69.03465022916536</v>
      </c>
      <c r="N187" s="72">
        <f t="shared" si="24"/>
        <v>3824.138</v>
      </c>
      <c r="O187" s="67"/>
      <c r="P187" s="67"/>
      <c r="Q187" s="67">
        <f>Q188+Q189+Q190+Q191</f>
        <v>3824.138</v>
      </c>
      <c r="R187" s="70"/>
      <c r="S187" s="73">
        <f t="shared" si="21"/>
        <v>63.85368816046066</v>
      </c>
      <c r="T187" s="46"/>
    </row>
    <row r="188" spans="1:20" s="45" customFormat="1" ht="57">
      <c r="A188" s="74" t="s">
        <v>196</v>
      </c>
      <c r="B188" s="75" t="s">
        <v>69</v>
      </c>
      <c r="C188" s="76">
        <f t="shared" si="22"/>
        <v>4363.927</v>
      </c>
      <c r="D188" s="77"/>
      <c r="E188" s="77"/>
      <c r="F188" s="78">
        <v>4363.927</v>
      </c>
      <c r="G188" s="79"/>
      <c r="H188" s="76">
        <f t="shared" si="23"/>
        <v>3054.809</v>
      </c>
      <c r="I188" s="77"/>
      <c r="J188" s="77"/>
      <c r="K188" s="77">
        <v>3054.809</v>
      </c>
      <c r="L188" s="80"/>
      <c r="M188" s="81">
        <f t="shared" si="20"/>
        <v>70.00137719993941</v>
      </c>
      <c r="N188" s="82">
        <f t="shared" si="24"/>
        <v>2764.084</v>
      </c>
      <c r="O188" s="77"/>
      <c r="P188" s="77"/>
      <c r="Q188" s="77">
        <v>2764.084</v>
      </c>
      <c r="R188" s="80"/>
      <c r="S188" s="83">
        <f t="shared" si="21"/>
        <v>63.339373000510776</v>
      </c>
      <c r="T188" s="46"/>
    </row>
    <row r="189" spans="1:20" s="45" customFormat="1" ht="25.5" customHeight="1">
      <c r="A189" s="74" t="s">
        <v>197</v>
      </c>
      <c r="B189" s="75" t="s">
        <v>70</v>
      </c>
      <c r="C189" s="76">
        <f t="shared" si="22"/>
        <v>1345.63</v>
      </c>
      <c r="D189" s="77"/>
      <c r="E189" s="77"/>
      <c r="F189" s="78">
        <v>1345.63</v>
      </c>
      <c r="G189" s="79"/>
      <c r="H189" s="76">
        <f t="shared" si="23"/>
        <v>891.769</v>
      </c>
      <c r="I189" s="77"/>
      <c r="J189" s="77"/>
      <c r="K189" s="77">
        <v>891.769</v>
      </c>
      <c r="L189" s="80"/>
      <c r="M189" s="81">
        <f t="shared" si="20"/>
        <v>66.27148621835126</v>
      </c>
      <c r="N189" s="82">
        <f t="shared" si="24"/>
        <v>891.769</v>
      </c>
      <c r="O189" s="77"/>
      <c r="P189" s="77"/>
      <c r="Q189" s="77">
        <v>891.769</v>
      </c>
      <c r="R189" s="80"/>
      <c r="S189" s="83">
        <f t="shared" si="21"/>
        <v>66.27148621835126</v>
      </c>
      <c r="T189" s="46"/>
    </row>
    <row r="190" spans="1:20" s="45" customFormat="1" ht="34.5">
      <c r="A190" s="74" t="s">
        <v>198</v>
      </c>
      <c r="B190" s="75" t="s">
        <v>71</v>
      </c>
      <c r="C190" s="76">
        <f t="shared" si="22"/>
        <v>2</v>
      </c>
      <c r="D190" s="77"/>
      <c r="E190" s="77"/>
      <c r="F190" s="78">
        <v>2</v>
      </c>
      <c r="G190" s="79"/>
      <c r="H190" s="76">
        <f t="shared" si="23"/>
        <v>0</v>
      </c>
      <c r="I190" s="77"/>
      <c r="J190" s="77"/>
      <c r="K190" s="77">
        <v>0</v>
      </c>
      <c r="L190" s="80"/>
      <c r="M190" s="81">
        <f t="shared" si="20"/>
        <v>0</v>
      </c>
      <c r="N190" s="82">
        <f t="shared" si="24"/>
        <v>0</v>
      </c>
      <c r="O190" s="77"/>
      <c r="P190" s="77"/>
      <c r="Q190" s="77">
        <v>0</v>
      </c>
      <c r="R190" s="80"/>
      <c r="S190" s="83">
        <f t="shared" si="21"/>
        <v>0</v>
      </c>
      <c r="T190" s="46"/>
    </row>
    <row r="191" spans="1:20" s="45" customFormat="1" ht="91.5" customHeight="1">
      <c r="A191" s="74" t="s">
        <v>198</v>
      </c>
      <c r="B191" s="125" t="s">
        <v>81</v>
      </c>
      <c r="C191" s="76">
        <f t="shared" si="22"/>
        <v>277.35</v>
      </c>
      <c r="D191" s="77"/>
      <c r="E191" s="77"/>
      <c r="F191" s="78">
        <v>277.35</v>
      </c>
      <c r="G191" s="79"/>
      <c r="H191" s="76">
        <f t="shared" si="23"/>
        <v>187.843</v>
      </c>
      <c r="I191" s="77"/>
      <c r="J191" s="77"/>
      <c r="K191" s="77">
        <v>187.843</v>
      </c>
      <c r="L191" s="80"/>
      <c r="M191" s="81">
        <f t="shared" si="20"/>
        <v>67.72778078240489</v>
      </c>
      <c r="N191" s="82">
        <f t="shared" si="24"/>
        <v>168.285</v>
      </c>
      <c r="O191" s="77"/>
      <c r="P191" s="77"/>
      <c r="Q191" s="77">
        <v>168.285</v>
      </c>
      <c r="R191" s="80"/>
      <c r="S191" s="83">
        <f t="shared" si="21"/>
        <v>60.67604110329907</v>
      </c>
      <c r="T191" s="46"/>
    </row>
    <row r="192" spans="1:20" s="45" customFormat="1" ht="34.5">
      <c r="A192" s="74" t="s">
        <v>72</v>
      </c>
      <c r="B192" s="108" t="s">
        <v>60</v>
      </c>
      <c r="C192" s="76">
        <f t="shared" si="22"/>
        <v>476.04</v>
      </c>
      <c r="D192" s="77"/>
      <c r="E192" s="77"/>
      <c r="F192" s="78">
        <f>F193</f>
        <v>476.04</v>
      </c>
      <c r="G192" s="79"/>
      <c r="H192" s="76">
        <f t="shared" si="23"/>
        <v>308.059</v>
      </c>
      <c r="I192" s="77"/>
      <c r="J192" s="77"/>
      <c r="K192" s="77">
        <f>K193</f>
        <v>308.059</v>
      </c>
      <c r="L192" s="80"/>
      <c r="M192" s="81">
        <f t="shared" si="20"/>
        <v>64.71283925720527</v>
      </c>
      <c r="N192" s="82">
        <f t="shared" si="24"/>
        <v>300.359</v>
      </c>
      <c r="O192" s="77"/>
      <c r="P192" s="77"/>
      <c r="Q192" s="77">
        <f>Q193</f>
        <v>300.359</v>
      </c>
      <c r="R192" s="80"/>
      <c r="S192" s="83">
        <f t="shared" si="21"/>
        <v>63.095328123687075</v>
      </c>
      <c r="T192" s="46"/>
    </row>
    <row r="193" spans="1:20" s="45" customFormat="1" ht="57">
      <c r="A193" s="74" t="s">
        <v>196</v>
      </c>
      <c r="B193" s="75" t="s">
        <v>61</v>
      </c>
      <c r="C193" s="76">
        <f t="shared" si="22"/>
        <v>476.04</v>
      </c>
      <c r="D193" s="77"/>
      <c r="E193" s="77"/>
      <c r="F193" s="78">
        <v>476.04</v>
      </c>
      <c r="G193" s="79"/>
      <c r="H193" s="76">
        <f t="shared" si="23"/>
        <v>308.059</v>
      </c>
      <c r="I193" s="77"/>
      <c r="J193" s="77"/>
      <c r="K193" s="77">
        <v>308.059</v>
      </c>
      <c r="L193" s="80"/>
      <c r="M193" s="81">
        <f t="shared" si="20"/>
        <v>64.71283925720527</v>
      </c>
      <c r="N193" s="82">
        <f t="shared" si="24"/>
        <v>300.359</v>
      </c>
      <c r="O193" s="77"/>
      <c r="P193" s="77"/>
      <c r="Q193" s="77">
        <v>300.359</v>
      </c>
      <c r="R193" s="80"/>
      <c r="S193" s="83">
        <f t="shared" si="21"/>
        <v>63.095328123687075</v>
      </c>
      <c r="T193" s="46"/>
    </row>
    <row r="194" spans="1:20" s="45" customFormat="1" ht="45.75">
      <c r="A194" s="74" t="s">
        <v>77</v>
      </c>
      <c r="B194" s="126" t="s">
        <v>58</v>
      </c>
      <c r="C194" s="76">
        <f t="shared" si="22"/>
        <v>103</v>
      </c>
      <c r="D194" s="77"/>
      <c r="E194" s="77"/>
      <c r="F194" s="78">
        <f>F195</f>
        <v>103</v>
      </c>
      <c r="G194" s="79"/>
      <c r="H194" s="76">
        <f t="shared" si="23"/>
        <v>44.223</v>
      </c>
      <c r="I194" s="77"/>
      <c r="J194" s="77"/>
      <c r="K194" s="77">
        <f>K195</f>
        <v>44.223</v>
      </c>
      <c r="L194" s="80"/>
      <c r="M194" s="81">
        <f t="shared" si="20"/>
        <v>42.93495145631068</v>
      </c>
      <c r="N194" s="82">
        <f t="shared" si="24"/>
        <v>44.223</v>
      </c>
      <c r="O194" s="77"/>
      <c r="P194" s="77"/>
      <c r="Q194" s="77">
        <f>Q195</f>
        <v>44.223</v>
      </c>
      <c r="R194" s="80"/>
      <c r="S194" s="83">
        <f t="shared" si="21"/>
        <v>42.93495145631068</v>
      </c>
      <c r="T194" s="46"/>
    </row>
    <row r="195" spans="1:20" s="45" customFormat="1" ht="46.5" thickBot="1">
      <c r="A195" s="85" t="s">
        <v>196</v>
      </c>
      <c r="B195" s="127" t="s">
        <v>79</v>
      </c>
      <c r="C195" s="87">
        <f t="shared" si="22"/>
        <v>103</v>
      </c>
      <c r="D195" s="88"/>
      <c r="E195" s="88"/>
      <c r="F195" s="89">
        <v>103</v>
      </c>
      <c r="G195" s="90"/>
      <c r="H195" s="87">
        <f t="shared" si="23"/>
        <v>44.223</v>
      </c>
      <c r="I195" s="88"/>
      <c r="J195" s="88"/>
      <c r="K195" s="88">
        <v>44.223</v>
      </c>
      <c r="L195" s="91"/>
      <c r="M195" s="92">
        <f t="shared" si="20"/>
        <v>42.93495145631068</v>
      </c>
      <c r="N195" s="93">
        <f t="shared" si="24"/>
        <v>44.223</v>
      </c>
      <c r="O195" s="88"/>
      <c r="P195" s="88"/>
      <c r="Q195" s="88">
        <v>44.223</v>
      </c>
      <c r="R195" s="91"/>
      <c r="S195" s="94">
        <f t="shared" si="21"/>
        <v>42.93495145631068</v>
      </c>
      <c r="T195" s="46"/>
    </row>
    <row r="196" spans="1:20" s="45" customFormat="1" ht="92.25" thickBot="1">
      <c r="A196" s="53" t="s">
        <v>97</v>
      </c>
      <c r="B196" s="54" t="s">
        <v>258</v>
      </c>
      <c r="C196" s="55">
        <f aca="true" t="shared" si="25" ref="C196:C209">F196</f>
        <v>4926.383</v>
      </c>
      <c r="D196" s="56"/>
      <c r="E196" s="56"/>
      <c r="F196" s="57">
        <f>F197+F200</f>
        <v>4926.383</v>
      </c>
      <c r="G196" s="58"/>
      <c r="H196" s="55">
        <f aca="true" t="shared" si="26" ref="H196:H207">K196</f>
        <v>3347.301</v>
      </c>
      <c r="I196" s="56"/>
      <c r="J196" s="56"/>
      <c r="K196" s="56">
        <f>K197+K200</f>
        <v>3347.301</v>
      </c>
      <c r="L196" s="59"/>
      <c r="M196" s="60">
        <f t="shared" si="20"/>
        <v>67.94642235490014</v>
      </c>
      <c r="N196" s="61">
        <f aca="true" t="shared" si="27" ref="N196:N207">Q196</f>
        <v>3347.301</v>
      </c>
      <c r="O196" s="56"/>
      <c r="P196" s="56"/>
      <c r="Q196" s="56">
        <f>Q197+Q200</f>
        <v>3347.301</v>
      </c>
      <c r="R196" s="62"/>
      <c r="S196" s="63">
        <f t="shared" si="21"/>
        <v>67.94642235490014</v>
      </c>
      <c r="T196" s="46"/>
    </row>
    <row r="197" spans="1:20" s="45" customFormat="1" ht="49.5" customHeight="1">
      <c r="A197" s="64" t="s">
        <v>56</v>
      </c>
      <c r="B197" s="65" t="s">
        <v>180</v>
      </c>
      <c r="C197" s="66">
        <f t="shared" si="25"/>
        <v>4680.383</v>
      </c>
      <c r="D197" s="67"/>
      <c r="E197" s="67"/>
      <c r="F197" s="68">
        <f>F198+F199</f>
        <v>4680.383</v>
      </c>
      <c r="G197" s="69"/>
      <c r="H197" s="66">
        <f t="shared" si="26"/>
        <v>3205.758</v>
      </c>
      <c r="I197" s="67"/>
      <c r="J197" s="67"/>
      <c r="K197" s="67">
        <f>K198+K199</f>
        <v>3205.758</v>
      </c>
      <c r="L197" s="70"/>
      <c r="M197" s="71">
        <f t="shared" si="20"/>
        <v>68.49349722020612</v>
      </c>
      <c r="N197" s="72">
        <f t="shared" si="27"/>
        <v>3205.758</v>
      </c>
      <c r="O197" s="67"/>
      <c r="P197" s="67"/>
      <c r="Q197" s="67">
        <f>Q198+Q199</f>
        <v>3205.758</v>
      </c>
      <c r="R197" s="70"/>
      <c r="S197" s="73">
        <f t="shared" si="21"/>
        <v>68.49349722020612</v>
      </c>
      <c r="T197" s="46"/>
    </row>
    <row r="198" spans="1:20" s="45" customFormat="1" ht="88.5" customHeight="1">
      <c r="A198" s="74" t="s">
        <v>196</v>
      </c>
      <c r="B198" s="75" t="s">
        <v>144</v>
      </c>
      <c r="C198" s="76">
        <f t="shared" si="25"/>
        <v>4627.816</v>
      </c>
      <c r="D198" s="77"/>
      <c r="E198" s="77"/>
      <c r="F198" s="78">
        <v>4627.816</v>
      </c>
      <c r="G198" s="79"/>
      <c r="H198" s="76">
        <f t="shared" si="26"/>
        <v>3176.986</v>
      </c>
      <c r="I198" s="77"/>
      <c r="J198" s="77"/>
      <c r="K198" s="77">
        <v>3176.986</v>
      </c>
      <c r="L198" s="80"/>
      <c r="M198" s="81">
        <f t="shared" si="20"/>
        <v>68.64979074362508</v>
      </c>
      <c r="N198" s="82">
        <f t="shared" si="27"/>
        <v>3176.986</v>
      </c>
      <c r="O198" s="77"/>
      <c r="P198" s="77"/>
      <c r="Q198" s="77">
        <v>3176.986</v>
      </c>
      <c r="R198" s="80"/>
      <c r="S198" s="83">
        <f t="shared" si="21"/>
        <v>68.64979074362508</v>
      </c>
      <c r="T198" s="46"/>
    </row>
    <row r="199" spans="1:20" s="45" customFormat="1" ht="63.75" customHeight="1">
      <c r="A199" s="74" t="s">
        <v>197</v>
      </c>
      <c r="B199" s="75" t="s">
        <v>192</v>
      </c>
      <c r="C199" s="76">
        <f t="shared" si="25"/>
        <v>52.567</v>
      </c>
      <c r="D199" s="77"/>
      <c r="E199" s="77"/>
      <c r="F199" s="78">
        <v>52.567</v>
      </c>
      <c r="G199" s="79"/>
      <c r="H199" s="76">
        <f t="shared" si="26"/>
        <v>28.772</v>
      </c>
      <c r="I199" s="77"/>
      <c r="J199" s="77"/>
      <c r="K199" s="77">
        <v>28.772</v>
      </c>
      <c r="L199" s="80"/>
      <c r="M199" s="81">
        <f t="shared" si="20"/>
        <v>54.7339585671619</v>
      </c>
      <c r="N199" s="82">
        <f t="shared" si="27"/>
        <v>28.772</v>
      </c>
      <c r="O199" s="77"/>
      <c r="P199" s="77"/>
      <c r="Q199" s="77">
        <v>28.772</v>
      </c>
      <c r="R199" s="80"/>
      <c r="S199" s="83">
        <f t="shared" si="21"/>
        <v>54.7339585671619</v>
      </c>
      <c r="T199" s="46"/>
    </row>
    <row r="200" spans="1:20" s="45" customFormat="1" ht="69">
      <c r="A200" s="74" t="s">
        <v>57</v>
      </c>
      <c r="B200" s="75" t="s">
        <v>181</v>
      </c>
      <c r="C200" s="76">
        <f t="shared" si="25"/>
        <v>246</v>
      </c>
      <c r="D200" s="77"/>
      <c r="E200" s="77"/>
      <c r="F200" s="78">
        <f>F201+F202+F203</f>
        <v>246</v>
      </c>
      <c r="G200" s="79"/>
      <c r="H200" s="76">
        <f t="shared" si="26"/>
        <v>141.543</v>
      </c>
      <c r="I200" s="77"/>
      <c r="J200" s="77"/>
      <c r="K200" s="77">
        <f>K201+K202+K203</f>
        <v>141.543</v>
      </c>
      <c r="L200" s="80"/>
      <c r="M200" s="81">
        <f t="shared" si="20"/>
        <v>57.53780487804878</v>
      </c>
      <c r="N200" s="82">
        <f t="shared" si="27"/>
        <v>141.543</v>
      </c>
      <c r="O200" s="77"/>
      <c r="P200" s="77"/>
      <c r="Q200" s="77">
        <f>Q201+Q202+Q203</f>
        <v>141.543</v>
      </c>
      <c r="R200" s="80"/>
      <c r="S200" s="83">
        <f t="shared" si="21"/>
        <v>57.53780487804878</v>
      </c>
      <c r="T200" s="46"/>
    </row>
    <row r="201" spans="1:20" s="45" customFormat="1" ht="34.5">
      <c r="A201" s="74" t="s">
        <v>196</v>
      </c>
      <c r="B201" s="84" t="s">
        <v>147</v>
      </c>
      <c r="C201" s="76">
        <f t="shared" si="25"/>
        <v>20</v>
      </c>
      <c r="D201" s="77"/>
      <c r="E201" s="77"/>
      <c r="F201" s="78">
        <v>20</v>
      </c>
      <c r="G201" s="79"/>
      <c r="H201" s="76">
        <f t="shared" si="26"/>
        <v>1.6</v>
      </c>
      <c r="I201" s="77"/>
      <c r="J201" s="77"/>
      <c r="K201" s="77">
        <v>1.6</v>
      </c>
      <c r="L201" s="80"/>
      <c r="M201" s="81">
        <f t="shared" si="20"/>
        <v>8</v>
      </c>
      <c r="N201" s="82">
        <f t="shared" si="27"/>
        <v>1.6</v>
      </c>
      <c r="O201" s="77"/>
      <c r="P201" s="77"/>
      <c r="Q201" s="77">
        <v>1.6</v>
      </c>
      <c r="R201" s="80"/>
      <c r="S201" s="83">
        <f t="shared" si="21"/>
        <v>8</v>
      </c>
      <c r="T201" s="46"/>
    </row>
    <row r="202" spans="1:20" s="45" customFormat="1" ht="34.5">
      <c r="A202" s="74" t="s">
        <v>197</v>
      </c>
      <c r="B202" s="75" t="s">
        <v>148</v>
      </c>
      <c r="C202" s="76">
        <f t="shared" si="25"/>
        <v>63.8</v>
      </c>
      <c r="D202" s="77"/>
      <c r="E202" s="77"/>
      <c r="F202" s="78">
        <v>63.8</v>
      </c>
      <c r="G202" s="79"/>
      <c r="H202" s="76">
        <f t="shared" si="26"/>
        <v>42.513</v>
      </c>
      <c r="I202" s="77"/>
      <c r="J202" s="77"/>
      <c r="K202" s="77">
        <v>42.513</v>
      </c>
      <c r="L202" s="80"/>
      <c r="M202" s="81">
        <f t="shared" si="20"/>
        <v>66.6347962382445</v>
      </c>
      <c r="N202" s="82">
        <f t="shared" si="27"/>
        <v>42.513</v>
      </c>
      <c r="O202" s="77"/>
      <c r="P202" s="77"/>
      <c r="Q202" s="77">
        <v>42.513</v>
      </c>
      <c r="R202" s="80"/>
      <c r="S202" s="83">
        <f t="shared" si="21"/>
        <v>66.6347962382445</v>
      </c>
      <c r="T202" s="46"/>
    </row>
    <row r="203" spans="1:20" s="45" customFormat="1" ht="23.25" thickBot="1">
      <c r="A203" s="85" t="s">
        <v>198</v>
      </c>
      <c r="B203" s="86" t="s">
        <v>149</v>
      </c>
      <c r="C203" s="87">
        <f t="shared" si="25"/>
        <v>162.2</v>
      </c>
      <c r="D203" s="88"/>
      <c r="E203" s="88"/>
      <c r="F203" s="89">
        <v>162.2</v>
      </c>
      <c r="G203" s="90"/>
      <c r="H203" s="87">
        <f t="shared" si="26"/>
        <v>97.43</v>
      </c>
      <c r="I203" s="88"/>
      <c r="J203" s="88"/>
      <c r="K203" s="88">
        <v>97.43</v>
      </c>
      <c r="L203" s="91"/>
      <c r="M203" s="92">
        <f t="shared" si="20"/>
        <v>60.06781750924786</v>
      </c>
      <c r="N203" s="93">
        <f t="shared" si="27"/>
        <v>97.43</v>
      </c>
      <c r="O203" s="88"/>
      <c r="P203" s="88"/>
      <c r="Q203" s="88">
        <v>97.43</v>
      </c>
      <c r="R203" s="91"/>
      <c r="S203" s="94">
        <f t="shared" si="21"/>
        <v>60.06781750924786</v>
      </c>
      <c r="T203" s="46"/>
    </row>
    <row r="204" spans="1:20" s="45" customFormat="1" ht="92.25" thickBot="1">
      <c r="A204" s="53" t="s">
        <v>24</v>
      </c>
      <c r="B204" s="54" t="s">
        <v>259</v>
      </c>
      <c r="C204" s="55">
        <f t="shared" si="25"/>
        <v>19123.566</v>
      </c>
      <c r="D204" s="56"/>
      <c r="E204" s="56"/>
      <c r="F204" s="57">
        <f>F205+F207</f>
        <v>19123.566</v>
      </c>
      <c r="G204" s="58"/>
      <c r="H204" s="55">
        <f t="shared" si="26"/>
        <v>13887.333</v>
      </c>
      <c r="I204" s="56"/>
      <c r="J204" s="56"/>
      <c r="K204" s="56">
        <f>K205+K207</f>
        <v>13887.333</v>
      </c>
      <c r="L204" s="59"/>
      <c r="M204" s="60">
        <f t="shared" si="20"/>
        <v>72.61895087976794</v>
      </c>
      <c r="N204" s="61">
        <f t="shared" si="27"/>
        <v>13887.333</v>
      </c>
      <c r="O204" s="56"/>
      <c r="P204" s="56"/>
      <c r="Q204" s="56">
        <f>Q205+Q207</f>
        <v>13887.333</v>
      </c>
      <c r="R204" s="62"/>
      <c r="S204" s="63">
        <f t="shared" si="21"/>
        <v>72.61895087976794</v>
      </c>
      <c r="T204" s="46"/>
    </row>
    <row r="205" spans="1:20" s="45" customFormat="1" ht="34.5">
      <c r="A205" s="64" t="s">
        <v>50</v>
      </c>
      <c r="B205" s="65" t="s">
        <v>266</v>
      </c>
      <c r="C205" s="66">
        <f t="shared" si="25"/>
        <v>16907.463</v>
      </c>
      <c r="D205" s="67"/>
      <c r="E205" s="67"/>
      <c r="F205" s="68">
        <f>F206</f>
        <v>16907.463</v>
      </c>
      <c r="G205" s="69"/>
      <c r="H205" s="66">
        <f t="shared" si="26"/>
        <v>12480.993</v>
      </c>
      <c r="I205" s="67"/>
      <c r="J205" s="67"/>
      <c r="K205" s="67">
        <f>K206</f>
        <v>12480.993</v>
      </c>
      <c r="L205" s="70"/>
      <c r="M205" s="71">
        <f t="shared" si="20"/>
        <v>73.81943109974573</v>
      </c>
      <c r="N205" s="72">
        <f t="shared" si="27"/>
        <v>12480.993</v>
      </c>
      <c r="O205" s="67"/>
      <c r="P205" s="67"/>
      <c r="Q205" s="67">
        <f>Q206</f>
        <v>12480.993</v>
      </c>
      <c r="R205" s="70"/>
      <c r="S205" s="73">
        <f t="shared" si="21"/>
        <v>73.81943109974573</v>
      </c>
      <c r="T205" s="46"/>
    </row>
    <row r="206" spans="1:20" s="45" customFormat="1" ht="75" customHeight="1">
      <c r="A206" s="74" t="s">
        <v>196</v>
      </c>
      <c r="B206" s="75" t="s">
        <v>144</v>
      </c>
      <c r="C206" s="76">
        <f t="shared" si="25"/>
        <v>16907.463</v>
      </c>
      <c r="D206" s="77"/>
      <c r="E206" s="77"/>
      <c r="F206" s="78">
        <v>16907.463</v>
      </c>
      <c r="G206" s="79"/>
      <c r="H206" s="76">
        <f>K206</f>
        <v>12480.993</v>
      </c>
      <c r="I206" s="77"/>
      <c r="J206" s="77"/>
      <c r="K206" s="77">
        <v>12480.993</v>
      </c>
      <c r="L206" s="80"/>
      <c r="M206" s="81">
        <f t="shared" si="20"/>
        <v>73.81943109974573</v>
      </c>
      <c r="N206" s="82">
        <f t="shared" si="27"/>
        <v>12480.993</v>
      </c>
      <c r="O206" s="77"/>
      <c r="P206" s="77"/>
      <c r="Q206" s="77">
        <v>12480.993</v>
      </c>
      <c r="R206" s="80"/>
      <c r="S206" s="83">
        <f t="shared" si="21"/>
        <v>73.81943109974573</v>
      </c>
      <c r="T206" s="46"/>
    </row>
    <row r="207" spans="1:20" s="45" customFormat="1" ht="75" customHeight="1">
      <c r="A207" s="74" t="s">
        <v>229</v>
      </c>
      <c r="B207" s="75" t="s">
        <v>267</v>
      </c>
      <c r="C207" s="76">
        <f t="shared" si="25"/>
        <v>2216.103</v>
      </c>
      <c r="D207" s="77"/>
      <c r="E207" s="77"/>
      <c r="F207" s="78">
        <f>F208+F209</f>
        <v>2216.103</v>
      </c>
      <c r="G207" s="79"/>
      <c r="H207" s="76">
        <f t="shared" si="26"/>
        <v>1406.3400000000001</v>
      </c>
      <c r="I207" s="77"/>
      <c r="J207" s="77"/>
      <c r="K207" s="77">
        <f>K208+K209</f>
        <v>1406.3400000000001</v>
      </c>
      <c r="L207" s="80"/>
      <c r="M207" s="81">
        <f t="shared" si="20"/>
        <v>63.4600467577545</v>
      </c>
      <c r="N207" s="82">
        <f t="shared" si="27"/>
        <v>1406.3400000000001</v>
      </c>
      <c r="O207" s="77"/>
      <c r="P207" s="77"/>
      <c r="Q207" s="77">
        <f>Q208+Q209</f>
        <v>1406.3400000000001</v>
      </c>
      <c r="R207" s="80"/>
      <c r="S207" s="83">
        <f t="shared" si="21"/>
        <v>63.4600467577545</v>
      </c>
      <c r="T207" s="46"/>
    </row>
    <row r="208" spans="1:20" s="45" customFormat="1" ht="57">
      <c r="A208" s="74" t="s">
        <v>196</v>
      </c>
      <c r="B208" s="84" t="s">
        <v>268</v>
      </c>
      <c r="C208" s="76">
        <f>F208</f>
        <v>1881.326</v>
      </c>
      <c r="D208" s="77"/>
      <c r="E208" s="77"/>
      <c r="F208" s="78">
        <v>1881.326</v>
      </c>
      <c r="G208" s="79"/>
      <c r="H208" s="76">
        <f>K208</f>
        <v>1250.941</v>
      </c>
      <c r="I208" s="77"/>
      <c r="J208" s="77"/>
      <c r="K208" s="77">
        <v>1250.941</v>
      </c>
      <c r="L208" s="80"/>
      <c r="M208" s="81">
        <f t="shared" si="20"/>
        <v>66.49251644850493</v>
      </c>
      <c r="N208" s="82">
        <f>Q208</f>
        <v>1250.941</v>
      </c>
      <c r="O208" s="77"/>
      <c r="P208" s="77"/>
      <c r="Q208" s="77">
        <v>1250.941</v>
      </c>
      <c r="R208" s="80"/>
      <c r="S208" s="83">
        <f t="shared" si="21"/>
        <v>66.49251644850493</v>
      </c>
      <c r="T208" s="46"/>
    </row>
    <row r="209" spans="1:20" s="45" customFormat="1" ht="45.75">
      <c r="A209" s="74" t="s">
        <v>197</v>
      </c>
      <c r="B209" s="84" t="s">
        <v>269</v>
      </c>
      <c r="C209" s="76">
        <f t="shared" si="25"/>
        <v>334.777</v>
      </c>
      <c r="D209" s="77"/>
      <c r="E209" s="77"/>
      <c r="F209" s="78">
        <v>334.777</v>
      </c>
      <c r="G209" s="79"/>
      <c r="H209" s="76">
        <f>K209</f>
        <v>155.399</v>
      </c>
      <c r="I209" s="77"/>
      <c r="J209" s="77"/>
      <c r="K209" s="77">
        <v>155.399</v>
      </c>
      <c r="L209" s="80"/>
      <c r="M209" s="81">
        <f t="shared" si="20"/>
        <v>46.418660780161126</v>
      </c>
      <c r="N209" s="82">
        <f>Q209</f>
        <v>155.399</v>
      </c>
      <c r="O209" s="77"/>
      <c r="P209" s="77"/>
      <c r="Q209" s="77">
        <v>155.399</v>
      </c>
      <c r="R209" s="80"/>
      <c r="S209" s="83">
        <f t="shared" si="21"/>
        <v>46.418660780161126</v>
      </c>
      <c r="T209" s="46"/>
    </row>
    <row r="210" spans="1:20" s="45" customFormat="1" ht="128.25" customHeight="1" thickBot="1">
      <c r="A210" s="151" t="s">
        <v>51</v>
      </c>
      <c r="B210" s="152" t="s">
        <v>260</v>
      </c>
      <c r="C210" s="153">
        <f>F210</f>
        <v>2832.0029999999997</v>
      </c>
      <c r="D210" s="154"/>
      <c r="E210" s="154"/>
      <c r="F210" s="155">
        <f>F211+F213</f>
        <v>2832.0029999999997</v>
      </c>
      <c r="G210" s="156"/>
      <c r="H210" s="153">
        <f>K210</f>
        <v>1954.947</v>
      </c>
      <c r="I210" s="154"/>
      <c r="J210" s="154"/>
      <c r="K210" s="154">
        <f>K211+K213</f>
        <v>1954.947</v>
      </c>
      <c r="L210" s="157"/>
      <c r="M210" s="158">
        <f t="shared" si="20"/>
        <v>69.03054128120627</v>
      </c>
      <c r="N210" s="159">
        <f>Q210</f>
        <v>1954.947</v>
      </c>
      <c r="O210" s="154"/>
      <c r="P210" s="154"/>
      <c r="Q210" s="154">
        <f>Q211+Q213</f>
        <v>1954.947</v>
      </c>
      <c r="R210" s="157"/>
      <c r="S210" s="160">
        <f t="shared" si="21"/>
        <v>69.03054128120627</v>
      </c>
      <c r="T210" s="46"/>
    </row>
    <row r="211" spans="1:20" s="45" customFormat="1" ht="45.75">
      <c r="A211" s="161" t="s">
        <v>52</v>
      </c>
      <c r="B211" s="162" t="s">
        <v>353</v>
      </c>
      <c r="C211" s="163">
        <f>F211</f>
        <v>2625.524</v>
      </c>
      <c r="D211" s="164"/>
      <c r="E211" s="164"/>
      <c r="F211" s="165">
        <f>F212</f>
        <v>2625.524</v>
      </c>
      <c r="G211" s="166"/>
      <c r="H211" s="163">
        <f>K211</f>
        <v>1908.398</v>
      </c>
      <c r="I211" s="164"/>
      <c r="J211" s="164"/>
      <c r="K211" s="164">
        <f>K212</f>
        <v>1908.398</v>
      </c>
      <c r="L211" s="167"/>
      <c r="M211" s="168">
        <f t="shared" si="20"/>
        <v>72.68636660719918</v>
      </c>
      <c r="N211" s="169">
        <f>Q211</f>
        <v>1908.398</v>
      </c>
      <c r="O211" s="164"/>
      <c r="P211" s="164"/>
      <c r="Q211" s="164">
        <f>Q212</f>
        <v>1908.398</v>
      </c>
      <c r="R211" s="167"/>
      <c r="S211" s="170">
        <f t="shared" si="21"/>
        <v>72.68636660719918</v>
      </c>
      <c r="T211" s="46"/>
    </row>
    <row r="212" spans="1:20" s="45" customFormat="1" ht="84.75" customHeight="1">
      <c r="A212" s="171" t="s">
        <v>196</v>
      </c>
      <c r="B212" s="172" t="s">
        <v>144</v>
      </c>
      <c r="C212" s="173">
        <f aca="true" t="shared" si="28" ref="C212:C218">F212</f>
        <v>2625.524</v>
      </c>
      <c r="D212" s="174"/>
      <c r="E212" s="174"/>
      <c r="F212" s="175">
        <v>2625.524</v>
      </c>
      <c r="G212" s="176"/>
      <c r="H212" s="173">
        <f aca="true" t="shared" si="29" ref="H212:H218">K212</f>
        <v>1908.398</v>
      </c>
      <c r="I212" s="174"/>
      <c r="J212" s="174"/>
      <c r="K212" s="174">
        <v>1908.398</v>
      </c>
      <c r="L212" s="177"/>
      <c r="M212" s="178">
        <f t="shared" si="20"/>
        <v>72.68636660719918</v>
      </c>
      <c r="N212" s="179">
        <f aca="true" t="shared" si="30" ref="N212:N218">Q212</f>
        <v>1908.398</v>
      </c>
      <c r="O212" s="174"/>
      <c r="P212" s="174"/>
      <c r="Q212" s="174">
        <v>1908.398</v>
      </c>
      <c r="R212" s="177"/>
      <c r="S212" s="180">
        <f t="shared" si="21"/>
        <v>72.68636660719918</v>
      </c>
      <c r="T212" s="46"/>
    </row>
    <row r="213" spans="1:20" s="45" customFormat="1" ht="69">
      <c r="A213" s="171" t="s">
        <v>228</v>
      </c>
      <c r="B213" s="172" t="s">
        <v>354</v>
      </c>
      <c r="C213" s="173">
        <f t="shared" si="28"/>
        <v>206.479</v>
      </c>
      <c r="D213" s="174"/>
      <c r="E213" s="174"/>
      <c r="F213" s="175">
        <f>F214+F215+F217+F218</f>
        <v>206.479</v>
      </c>
      <c r="G213" s="176"/>
      <c r="H213" s="173">
        <f t="shared" si="29"/>
        <v>46.54899999999999</v>
      </c>
      <c r="I213" s="174"/>
      <c r="J213" s="174"/>
      <c r="K213" s="174">
        <f>K214+K215+K217+K218</f>
        <v>46.54899999999999</v>
      </c>
      <c r="L213" s="177"/>
      <c r="M213" s="178">
        <f aca="true" t="shared" si="31" ref="M213:M276">H213/C213*100</f>
        <v>22.544181248456255</v>
      </c>
      <c r="N213" s="179">
        <f t="shared" si="30"/>
        <v>46.54899999999999</v>
      </c>
      <c r="O213" s="174"/>
      <c r="P213" s="174"/>
      <c r="Q213" s="174">
        <f>Q214+Q215+Q217+Q218</f>
        <v>46.54899999999999</v>
      </c>
      <c r="R213" s="177"/>
      <c r="S213" s="180">
        <f aca="true" t="shared" si="32" ref="S213:S290">N213/C213*100</f>
        <v>22.544181248456255</v>
      </c>
      <c r="T213" s="46"/>
    </row>
    <row r="214" spans="1:20" s="45" customFormat="1" ht="22.5" hidden="1">
      <c r="A214" s="171" t="s">
        <v>196</v>
      </c>
      <c r="B214" s="172" t="s">
        <v>70</v>
      </c>
      <c r="C214" s="173">
        <f>F214</f>
        <v>0</v>
      </c>
      <c r="D214" s="174"/>
      <c r="E214" s="174"/>
      <c r="F214" s="175">
        <v>0</v>
      </c>
      <c r="G214" s="176"/>
      <c r="H214" s="173">
        <f>K214</f>
        <v>0</v>
      </c>
      <c r="I214" s="174"/>
      <c r="J214" s="174"/>
      <c r="K214" s="174">
        <v>0</v>
      </c>
      <c r="L214" s="177"/>
      <c r="M214" s="178" t="e">
        <f t="shared" si="31"/>
        <v>#DIV/0!</v>
      </c>
      <c r="N214" s="179">
        <f>Q214</f>
        <v>0</v>
      </c>
      <c r="O214" s="174"/>
      <c r="P214" s="174"/>
      <c r="Q214" s="174">
        <v>0</v>
      </c>
      <c r="R214" s="177"/>
      <c r="S214" s="180" t="e">
        <f t="shared" si="32"/>
        <v>#DIV/0!</v>
      </c>
      <c r="T214" s="46"/>
    </row>
    <row r="215" spans="1:20" s="45" customFormat="1" ht="34.5">
      <c r="A215" s="171" t="s">
        <v>196</v>
      </c>
      <c r="B215" s="181" t="s">
        <v>146</v>
      </c>
      <c r="C215" s="173">
        <f t="shared" si="28"/>
        <v>105.367</v>
      </c>
      <c r="D215" s="174"/>
      <c r="E215" s="174"/>
      <c r="F215" s="175">
        <v>105.367</v>
      </c>
      <c r="G215" s="176"/>
      <c r="H215" s="173">
        <f t="shared" si="29"/>
        <v>3.937</v>
      </c>
      <c r="I215" s="174"/>
      <c r="J215" s="174"/>
      <c r="K215" s="174">
        <v>3.937</v>
      </c>
      <c r="L215" s="177"/>
      <c r="M215" s="178">
        <f t="shared" si="31"/>
        <v>3.736463978285421</v>
      </c>
      <c r="N215" s="179">
        <f t="shared" si="30"/>
        <v>3.937</v>
      </c>
      <c r="O215" s="174"/>
      <c r="P215" s="174"/>
      <c r="Q215" s="174">
        <v>3.937</v>
      </c>
      <c r="R215" s="177"/>
      <c r="S215" s="180">
        <f t="shared" si="32"/>
        <v>3.736463978285421</v>
      </c>
      <c r="T215" s="46"/>
    </row>
    <row r="216" spans="1:20" s="45" customFormat="1" ht="34.5" hidden="1">
      <c r="A216" s="171" t="s">
        <v>197</v>
      </c>
      <c r="B216" s="181" t="s">
        <v>147</v>
      </c>
      <c r="C216" s="173">
        <f t="shared" si="28"/>
        <v>0</v>
      </c>
      <c r="D216" s="174"/>
      <c r="E216" s="174"/>
      <c r="F216" s="175">
        <v>0</v>
      </c>
      <c r="G216" s="176"/>
      <c r="H216" s="173">
        <f t="shared" si="29"/>
        <v>0</v>
      </c>
      <c r="I216" s="174"/>
      <c r="J216" s="174"/>
      <c r="K216" s="174">
        <v>0</v>
      </c>
      <c r="L216" s="177"/>
      <c r="M216" s="178" t="e">
        <f t="shared" si="31"/>
        <v>#DIV/0!</v>
      </c>
      <c r="N216" s="179">
        <f t="shared" si="30"/>
        <v>0</v>
      </c>
      <c r="O216" s="174"/>
      <c r="P216" s="174"/>
      <c r="Q216" s="174">
        <v>0</v>
      </c>
      <c r="R216" s="177"/>
      <c r="S216" s="180" t="e">
        <f t="shared" si="32"/>
        <v>#DIV/0!</v>
      </c>
      <c r="T216" s="46"/>
    </row>
    <row r="217" spans="1:20" s="45" customFormat="1" ht="34.5">
      <c r="A217" s="171" t="s">
        <v>197</v>
      </c>
      <c r="B217" s="172" t="s">
        <v>148</v>
      </c>
      <c r="C217" s="173">
        <f t="shared" si="28"/>
        <v>68.774</v>
      </c>
      <c r="D217" s="174"/>
      <c r="E217" s="174"/>
      <c r="F217" s="175">
        <v>68.774</v>
      </c>
      <c r="G217" s="176"/>
      <c r="H217" s="173">
        <f>K217</f>
        <v>33.108</v>
      </c>
      <c r="I217" s="174"/>
      <c r="J217" s="174"/>
      <c r="K217" s="174">
        <v>33.108</v>
      </c>
      <c r="L217" s="177"/>
      <c r="M217" s="178">
        <f t="shared" si="31"/>
        <v>48.140285573036316</v>
      </c>
      <c r="N217" s="179">
        <f t="shared" si="30"/>
        <v>33.108</v>
      </c>
      <c r="O217" s="174"/>
      <c r="P217" s="174"/>
      <c r="Q217" s="174">
        <v>33.108</v>
      </c>
      <c r="R217" s="177"/>
      <c r="S217" s="180">
        <f t="shared" si="32"/>
        <v>48.140285573036316</v>
      </c>
      <c r="T217" s="46"/>
    </row>
    <row r="218" spans="1:20" s="45" customFormat="1" ht="23.25" thickBot="1">
      <c r="A218" s="182" t="s">
        <v>198</v>
      </c>
      <c r="B218" s="183" t="s">
        <v>149</v>
      </c>
      <c r="C218" s="184">
        <f t="shared" si="28"/>
        <v>32.338</v>
      </c>
      <c r="D218" s="185"/>
      <c r="E218" s="185"/>
      <c r="F218" s="186">
        <v>32.338</v>
      </c>
      <c r="G218" s="187"/>
      <c r="H218" s="184">
        <f t="shared" si="29"/>
        <v>9.504</v>
      </c>
      <c r="I218" s="185"/>
      <c r="J218" s="185"/>
      <c r="K218" s="185">
        <v>9.504</v>
      </c>
      <c r="L218" s="188"/>
      <c r="M218" s="189">
        <f t="shared" si="31"/>
        <v>29.389572639000555</v>
      </c>
      <c r="N218" s="190">
        <f t="shared" si="30"/>
        <v>9.504</v>
      </c>
      <c r="O218" s="185"/>
      <c r="P218" s="185"/>
      <c r="Q218" s="185">
        <v>9.504</v>
      </c>
      <c r="R218" s="188"/>
      <c r="S218" s="191">
        <f t="shared" si="32"/>
        <v>29.389572639000555</v>
      </c>
      <c r="T218" s="46"/>
    </row>
    <row r="219" spans="1:20" s="52" customFormat="1" ht="102" customHeight="1" thickBot="1">
      <c r="A219" s="224" t="s">
        <v>63</v>
      </c>
      <c r="B219" s="54" t="s">
        <v>243</v>
      </c>
      <c r="C219" s="55">
        <f>F219</f>
        <v>20741.350000000002</v>
      </c>
      <c r="D219" s="56"/>
      <c r="E219" s="56"/>
      <c r="F219" s="57">
        <f>F220+F223</f>
        <v>20741.350000000002</v>
      </c>
      <c r="G219" s="58"/>
      <c r="H219" s="55">
        <f>K219</f>
        <v>14350.687000000002</v>
      </c>
      <c r="I219" s="56"/>
      <c r="J219" s="56"/>
      <c r="K219" s="56">
        <f>K220+K223</f>
        <v>14350.687000000002</v>
      </c>
      <c r="L219" s="59"/>
      <c r="M219" s="60">
        <f t="shared" si="31"/>
        <v>69.18877990101898</v>
      </c>
      <c r="N219" s="61">
        <f>Q219</f>
        <v>13300.251</v>
      </c>
      <c r="O219" s="56"/>
      <c r="P219" s="56"/>
      <c r="Q219" s="56">
        <f>Q220+Q223</f>
        <v>13300.251</v>
      </c>
      <c r="R219" s="59"/>
      <c r="S219" s="63">
        <f t="shared" si="32"/>
        <v>64.1243265264797</v>
      </c>
      <c r="T219" s="46"/>
    </row>
    <row r="220" spans="1:20" s="45" customFormat="1" ht="45.75">
      <c r="A220" s="64" t="s">
        <v>199</v>
      </c>
      <c r="B220" s="65" t="s">
        <v>182</v>
      </c>
      <c r="C220" s="66">
        <f aca="true" t="shared" si="33" ref="C220:C227">F220</f>
        <v>17655.780000000002</v>
      </c>
      <c r="D220" s="67"/>
      <c r="E220" s="67"/>
      <c r="F220" s="68">
        <f>F221+F222</f>
        <v>17655.780000000002</v>
      </c>
      <c r="G220" s="69"/>
      <c r="H220" s="66">
        <f aca="true" t="shared" si="34" ref="H220:H227">K220</f>
        <v>12329.586000000001</v>
      </c>
      <c r="I220" s="67"/>
      <c r="J220" s="67"/>
      <c r="K220" s="67">
        <f>K221+K222</f>
        <v>12329.586000000001</v>
      </c>
      <c r="L220" s="70"/>
      <c r="M220" s="71">
        <f t="shared" si="31"/>
        <v>69.83314246099577</v>
      </c>
      <c r="N220" s="72">
        <f aca="true" t="shared" si="35" ref="N220:N227">Q220</f>
        <v>11411.861</v>
      </c>
      <c r="O220" s="67"/>
      <c r="P220" s="67"/>
      <c r="Q220" s="67">
        <f>Q221+Q222</f>
        <v>11411.861</v>
      </c>
      <c r="R220" s="70"/>
      <c r="S220" s="73">
        <f t="shared" si="32"/>
        <v>64.63526958310536</v>
      </c>
      <c r="T220" s="46"/>
    </row>
    <row r="221" spans="1:20" s="45" customFormat="1" ht="81.75" customHeight="1">
      <c r="A221" s="74" t="s">
        <v>196</v>
      </c>
      <c r="B221" s="75" t="s">
        <v>144</v>
      </c>
      <c r="C221" s="76">
        <f t="shared" si="33"/>
        <v>17595.13</v>
      </c>
      <c r="D221" s="77"/>
      <c r="E221" s="77"/>
      <c r="F221" s="78">
        <v>17595.13</v>
      </c>
      <c r="G221" s="79"/>
      <c r="H221" s="76">
        <f t="shared" si="34"/>
        <v>12309.966</v>
      </c>
      <c r="I221" s="77"/>
      <c r="J221" s="77"/>
      <c r="K221" s="77">
        <v>12309.966</v>
      </c>
      <c r="L221" s="80"/>
      <c r="M221" s="81">
        <f t="shared" si="31"/>
        <v>69.9623475359375</v>
      </c>
      <c r="N221" s="82">
        <f t="shared" si="35"/>
        <v>11392.241</v>
      </c>
      <c r="O221" s="77"/>
      <c r="P221" s="77"/>
      <c r="Q221" s="77">
        <v>11392.241</v>
      </c>
      <c r="R221" s="80"/>
      <c r="S221" s="83">
        <f t="shared" si="32"/>
        <v>64.74655771227606</v>
      </c>
      <c r="T221" s="46"/>
    </row>
    <row r="222" spans="1:20" s="45" customFormat="1" ht="65.25" customHeight="1">
      <c r="A222" s="74" t="s">
        <v>197</v>
      </c>
      <c r="B222" s="75" t="s">
        <v>145</v>
      </c>
      <c r="C222" s="76">
        <f t="shared" si="33"/>
        <v>60.65</v>
      </c>
      <c r="D222" s="77"/>
      <c r="E222" s="77"/>
      <c r="F222" s="78">
        <v>60.65</v>
      </c>
      <c r="G222" s="79"/>
      <c r="H222" s="76">
        <f t="shared" si="34"/>
        <v>19.62</v>
      </c>
      <c r="I222" s="77"/>
      <c r="J222" s="77"/>
      <c r="K222" s="77">
        <v>19.62</v>
      </c>
      <c r="L222" s="80"/>
      <c r="M222" s="81">
        <f t="shared" si="31"/>
        <v>32.34954657873042</v>
      </c>
      <c r="N222" s="82">
        <f t="shared" si="35"/>
        <v>19.62</v>
      </c>
      <c r="O222" s="77"/>
      <c r="P222" s="77"/>
      <c r="Q222" s="77">
        <v>19.62</v>
      </c>
      <c r="R222" s="80"/>
      <c r="S222" s="83">
        <f t="shared" si="32"/>
        <v>32.34954657873042</v>
      </c>
      <c r="T222" s="46"/>
    </row>
    <row r="223" spans="1:20" s="45" customFormat="1" ht="69">
      <c r="A223" s="74" t="s">
        <v>200</v>
      </c>
      <c r="B223" s="75" t="s">
        <v>183</v>
      </c>
      <c r="C223" s="76">
        <f t="shared" si="33"/>
        <v>3085.57</v>
      </c>
      <c r="D223" s="77"/>
      <c r="E223" s="77"/>
      <c r="F223" s="78">
        <f>F224+F225+F226+F227</f>
        <v>3085.57</v>
      </c>
      <c r="G223" s="79"/>
      <c r="H223" s="76">
        <f t="shared" si="34"/>
        <v>2021.101</v>
      </c>
      <c r="I223" s="77"/>
      <c r="J223" s="77"/>
      <c r="K223" s="77">
        <f>K224+K225+K226+K227</f>
        <v>2021.101</v>
      </c>
      <c r="L223" s="80"/>
      <c r="M223" s="81">
        <f t="shared" si="31"/>
        <v>65.50170632978671</v>
      </c>
      <c r="N223" s="82">
        <f t="shared" si="35"/>
        <v>1888.39</v>
      </c>
      <c r="O223" s="77"/>
      <c r="P223" s="77"/>
      <c r="Q223" s="77">
        <f>Q224+Q225+Q226+Q227</f>
        <v>1888.39</v>
      </c>
      <c r="R223" s="80"/>
      <c r="S223" s="83">
        <f t="shared" si="32"/>
        <v>61.20068577280697</v>
      </c>
      <c r="T223" s="46"/>
    </row>
    <row r="224" spans="1:20" s="45" customFormat="1" ht="34.5">
      <c r="A224" s="74" t="s">
        <v>196</v>
      </c>
      <c r="B224" s="84" t="s">
        <v>146</v>
      </c>
      <c r="C224" s="76">
        <f t="shared" si="33"/>
        <v>1992.75</v>
      </c>
      <c r="D224" s="77"/>
      <c r="E224" s="77"/>
      <c r="F224" s="78">
        <v>1992.75</v>
      </c>
      <c r="G224" s="79"/>
      <c r="H224" s="76">
        <f>K224</f>
        <v>1437.342</v>
      </c>
      <c r="I224" s="77"/>
      <c r="J224" s="77"/>
      <c r="K224" s="77">
        <v>1437.342</v>
      </c>
      <c r="L224" s="80"/>
      <c r="M224" s="81">
        <f t="shared" si="31"/>
        <v>72.12856605193828</v>
      </c>
      <c r="N224" s="82">
        <f t="shared" si="35"/>
        <v>1291.256</v>
      </c>
      <c r="O224" s="77"/>
      <c r="P224" s="77"/>
      <c r="Q224" s="77">
        <v>1291.256</v>
      </c>
      <c r="R224" s="80"/>
      <c r="S224" s="83">
        <f t="shared" si="32"/>
        <v>64.7976916321666</v>
      </c>
      <c r="T224" s="46"/>
    </row>
    <row r="225" spans="1:20" s="45" customFormat="1" ht="34.5">
      <c r="A225" s="74" t="s">
        <v>197</v>
      </c>
      <c r="B225" s="84" t="s">
        <v>147</v>
      </c>
      <c r="C225" s="76">
        <f t="shared" si="33"/>
        <v>93.29</v>
      </c>
      <c r="D225" s="77"/>
      <c r="E225" s="77"/>
      <c r="F225" s="78">
        <v>93.29</v>
      </c>
      <c r="G225" s="79"/>
      <c r="H225" s="76">
        <f t="shared" si="34"/>
        <v>54.665</v>
      </c>
      <c r="I225" s="77"/>
      <c r="J225" s="77"/>
      <c r="K225" s="77">
        <v>54.665</v>
      </c>
      <c r="L225" s="80"/>
      <c r="M225" s="81">
        <f t="shared" si="31"/>
        <v>58.596848536820666</v>
      </c>
      <c r="N225" s="82">
        <f t="shared" si="35"/>
        <v>51.892</v>
      </c>
      <c r="O225" s="77"/>
      <c r="P225" s="77"/>
      <c r="Q225" s="77">
        <v>51.892</v>
      </c>
      <c r="R225" s="80"/>
      <c r="S225" s="83">
        <f t="shared" si="32"/>
        <v>55.62439704148354</v>
      </c>
      <c r="T225" s="46"/>
    </row>
    <row r="226" spans="1:20" s="45" customFormat="1" ht="34.5">
      <c r="A226" s="74" t="s">
        <v>198</v>
      </c>
      <c r="B226" s="75" t="s">
        <v>148</v>
      </c>
      <c r="C226" s="76">
        <f t="shared" si="33"/>
        <v>554.48</v>
      </c>
      <c r="D226" s="77"/>
      <c r="E226" s="77"/>
      <c r="F226" s="78">
        <v>554.48</v>
      </c>
      <c r="G226" s="79"/>
      <c r="H226" s="76">
        <f t="shared" si="34"/>
        <v>216.019</v>
      </c>
      <c r="I226" s="77"/>
      <c r="J226" s="77"/>
      <c r="K226" s="77">
        <v>216.019</v>
      </c>
      <c r="L226" s="80"/>
      <c r="M226" s="81">
        <f t="shared" si="31"/>
        <v>38.95884432260857</v>
      </c>
      <c r="N226" s="82">
        <f t="shared" si="35"/>
        <v>241.369</v>
      </c>
      <c r="O226" s="77"/>
      <c r="P226" s="77"/>
      <c r="Q226" s="77">
        <v>241.369</v>
      </c>
      <c r="R226" s="80"/>
      <c r="S226" s="83">
        <f t="shared" si="32"/>
        <v>43.5306954263454</v>
      </c>
      <c r="T226" s="46"/>
    </row>
    <row r="227" spans="1:20" s="45" customFormat="1" ht="23.25" thickBot="1">
      <c r="A227" s="85" t="s">
        <v>201</v>
      </c>
      <c r="B227" s="86" t="s">
        <v>149</v>
      </c>
      <c r="C227" s="87">
        <f t="shared" si="33"/>
        <v>445.05</v>
      </c>
      <c r="D227" s="88"/>
      <c r="E227" s="88"/>
      <c r="F227" s="89">
        <v>445.05</v>
      </c>
      <c r="G227" s="90"/>
      <c r="H227" s="87">
        <f t="shared" si="34"/>
        <v>313.075</v>
      </c>
      <c r="I227" s="88"/>
      <c r="J227" s="88"/>
      <c r="K227" s="88">
        <v>313.075</v>
      </c>
      <c r="L227" s="91"/>
      <c r="M227" s="92">
        <f t="shared" si="31"/>
        <v>70.34602853611953</v>
      </c>
      <c r="N227" s="93">
        <f t="shared" si="35"/>
        <v>303.873</v>
      </c>
      <c r="O227" s="88"/>
      <c r="P227" s="88"/>
      <c r="Q227" s="88">
        <v>303.873</v>
      </c>
      <c r="R227" s="91"/>
      <c r="S227" s="94">
        <f t="shared" si="32"/>
        <v>68.278395685878</v>
      </c>
      <c r="T227" s="46"/>
    </row>
    <row r="228" spans="1:20" s="45" customFormat="1" ht="137.25" customHeight="1" thickBot="1">
      <c r="A228" s="224" t="s">
        <v>261</v>
      </c>
      <c r="B228" s="225" t="s">
        <v>274</v>
      </c>
      <c r="C228" s="55">
        <f aca="true" t="shared" si="36" ref="C228:C235">F228</f>
        <v>14546.774</v>
      </c>
      <c r="D228" s="56"/>
      <c r="E228" s="56"/>
      <c r="F228" s="57">
        <f>F229+F231</f>
        <v>14546.774</v>
      </c>
      <c r="G228" s="58"/>
      <c r="H228" s="55">
        <f aca="true" t="shared" si="37" ref="H228:H235">K228</f>
        <v>10187.276</v>
      </c>
      <c r="I228" s="56"/>
      <c r="J228" s="56"/>
      <c r="K228" s="56">
        <f>K229+K231</f>
        <v>10187.276</v>
      </c>
      <c r="L228" s="59"/>
      <c r="M228" s="60">
        <f t="shared" si="31"/>
        <v>70.03116979750973</v>
      </c>
      <c r="N228" s="61">
        <f aca="true" t="shared" si="38" ref="N228:N235">Q228</f>
        <v>10165.788</v>
      </c>
      <c r="O228" s="56"/>
      <c r="P228" s="56"/>
      <c r="Q228" s="56">
        <f>Q229+Q231</f>
        <v>10165.788</v>
      </c>
      <c r="R228" s="59"/>
      <c r="S228" s="63">
        <f t="shared" si="32"/>
        <v>69.88345319725185</v>
      </c>
      <c r="T228" s="46"/>
    </row>
    <row r="229" spans="1:20" s="45" customFormat="1" ht="34.5">
      <c r="A229" s="64" t="s">
        <v>275</v>
      </c>
      <c r="B229" s="226" t="s">
        <v>276</v>
      </c>
      <c r="C229" s="66">
        <f t="shared" si="36"/>
        <v>12156.604</v>
      </c>
      <c r="D229" s="67"/>
      <c r="E229" s="67"/>
      <c r="F229" s="68">
        <f>F230</f>
        <v>12156.604</v>
      </c>
      <c r="G229" s="69"/>
      <c r="H229" s="66">
        <f t="shared" si="37"/>
        <v>8546.148</v>
      </c>
      <c r="I229" s="67"/>
      <c r="J229" s="67"/>
      <c r="K229" s="67">
        <f>K230</f>
        <v>8546.148</v>
      </c>
      <c r="L229" s="70"/>
      <c r="M229" s="71">
        <f t="shared" si="31"/>
        <v>70.30045562066512</v>
      </c>
      <c r="N229" s="72">
        <f t="shared" si="38"/>
        <v>8586.48</v>
      </c>
      <c r="O229" s="67"/>
      <c r="P229" s="67"/>
      <c r="Q229" s="67">
        <f>Q230</f>
        <v>8586.48</v>
      </c>
      <c r="R229" s="70"/>
      <c r="S229" s="73">
        <f t="shared" si="32"/>
        <v>70.63222590782755</v>
      </c>
      <c r="T229" s="46"/>
    </row>
    <row r="230" spans="1:20" s="45" customFormat="1" ht="69">
      <c r="A230" s="74" t="s">
        <v>196</v>
      </c>
      <c r="B230" s="84" t="s">
        <v>277</v>
      </c>
      <c r="C230" s="76">
        <f t="shared" si="36"/>
        <v>12156.604</v>
      </c>
      <c r="D230" s="77"/>
      <c r="E230" s="77"/>
      <c r="F230" s="78">
        <v>12156.604</v>
      </c>
      <c r="G230" s="79"/>
      <c r="H230" s="76">
        <f t="shared" si="37"/>
        <v>8546.148</v>
      </c>
      <c r="I230" s="77"/>
      <c r="J230" s="77"/>
      <c r="K230" s="77">
        <v>8546.148</v>
      </c>
      <c r="L230" s="80"/>
      <c r="M230" s="81">
        <f t="shared" si="31"/>
        <v>70.30045562066512</v>
      </c>
      <c r="N230" s="82">
        <f t="shared" si="38"/>
        <v>8586.48</v>
      </c>
      <c r="O230" s="77"/>
      <c r="P230" s="77"/>
      <c r="Q230" s="77">
        <v>8586.48</v>
      </c>
      <c r="R230" s="80"/>
      <c r="S230" s="83">
        <f t="shared" si="32"/>
        <v>70.63222590782755</v>
      </c>
      <c r="T230" s="46"/>
    </row>
    <row r="231" spans="1:20" s="45" customFormat="1" ht="126">
      <c r="A231" s="74" t="s">
        <v>278</v>
      </c>
      <c r="B231" s="84" t="s">
        <v>283</v>
      </c>
      <c r="C231" s="76">
        <f t="shared" si="36"/>
        <v>2390.17</v>
      </c>
      <c r="D231" s="77"/>
      <c r="E231" s="77"/>
      <c r="F231" s="78">
        <f>F232+F233+F234+F235</f>
        <v>2390.17</v>
      </c>
      <c r="G231" s="79"/>
      <c r="H231" s="76">
        <f t="shared" si="37"/>
        <v>1641.1280000000002</v>
      </c>
      <c r="I231" s="77"/>
      <c r="J231" s="77"/>
      <c r="K231" s="77">
        <f>K232+K233+K234+K235</f>
        <v>1641.1280000000002</v>
      </c>
      <c r="L231" s="80"/>
      <c r="M231" s="81">
        <f t="shared" si="31"/>
        <v>68.6615596380174</v>
      </c>
      <c r="N231" s="82">
        <f t="shared" si="38"/>
        <v>1579.308</v>
      </c>
      <c r="O231" s="77"/>
      <c r="P231" s="77"/>
      <c r="Q231" s="77">
        <f>Q232+Q233+Q234+Q235</f>
        <v>1579.308</v>
      </c>
      <c r="R231" s="80"/>
      <c r="S231" s="83">
        <f t="shared" si="32"/>
        <v>66.07513273114465</v>
      </c>
      <c r="T231" s="46"/>
    </row>
    <row r="232" spans="1:20" s="45" customFormat="1" ht="45.75">
      <c r="A232" s="74" t="s">
        <v>196</v>
      </c>
      <c r="B232" s="84" t="s">
        <v>279</v>
      </c>
      <c r="C232" s="76">
        <f t="shared" si="36"/>
        <v>1789.47</v>
      </c>
      <c r="D232" s="77"/>
      <c r="E232" s="77"/>
      <c r="F232" s="78">
        <v>1789.47</v>
      </c>
      <c r="G232" s="79"/>
      <c r="H232" s="76">
        <f t="shared" si="37"/>
        <v>1314.152</v>
      </c>
      <c r="I232" s="77"/>
      <c r="J232" s="77"/>
      <c r="K232" s="77">
        <v>1314.152</v>
      </c>
      <c r="L232" s="80"/>
      <c r="M232" s="81">
        <f t="shared" si="31"/>
        <v>73.43805707835281</v>
      </c>
      <c r="N232" s="82">
        <f t="shared" si="38"/>
        <v>1273.104</v>
      </c>
      <c r="O232" s="77"/>
      <c r="P232" s="77"/>
      <c r="Q232" s="77">
        <v>1273.104</v>
      </c>
      <c r="R232" s="80"/>
      <c r="S232" s="83">
        <f t="shared" si="32"/>
        <v>71.14419353216316</v>
      </c>
      <c r="T232" s="46"/>
    </row>
    <row r="233" spans="1:20" s="45" customFormat="1" ht="34.5">
      <c r="A233" s="74" t="s">
        <v>197</v>
      </c>
      <c r="B233" s="84" t="s">
        <v>280</v>
      </c>
      <c r="C233" s="76">
        <f t="shared" si="36"/>
        <v>31.17</v>
      </c>
      <c r="D233" s="77"/>
      <c r="E233" s="77"/>
      <c r="F233" s="78">
        <v>31.17</v>
      </c>
      <c r="G233" s="79"/>
      <c r="H233" s="76">
        <f t="shared" si="37"/>
        <v>24.919</v>
      </c>
      <c r="I233" s="77"/>
      <c r="J233" s="77"/>
      <c r="K233" s="77">
        <v>24.919</v>
      </c>
      <c r="L233" s="80"/>
      <c r="M233" s="81">
        <f t="shared" si="31"/>
        <v>79.94546037856914</v>
      </c>
      <c r="N233" s="82">
        <f t="shared" si="38"/>
        <v>23.071</v>
      </c>
      <c r="O233" s="77"/>
      <c r="P233" s="77"/>
      <c r="Q233" s="77">
        <v>23.071</v>
      </c>
      <c r="R233" s="80"/>
      <c r="S233" s="83">
        <f t="shared" si="32"/>
        <v>74.01668270773179</v>
      </c>
      <c r="T233" s="46"/>
    </row>
    <row r="234" spans="1:20" s="45" customFormat="1" ht="34.5">
      <c r="A234" s="74" t="s">
        <v>198</v>
      </c>
      <c r="B234" s="84" t="s">
        <v>281</v>
      </c>
      <c r="C234" s="76">
        <f t="shared" si="36"/>
        <v>273.347</v>
      </c>
      <c r="D234" s="77"/>
      <c r="E234" s="77"/>
      <c r="F234" s="78">
        <v>273.347</v>
      </c>
      <c r="G234" s="79"/>
      <c r="H234" s="76">
        <f t="shared" si="37"/>
        <v>74.047</v>
      </c>
      <c r="I234" s="77"/>
      <c r="J234" s="77"/>
      <c r="K234" s="77">
        <v>74.047</v>
      </c>
      <c r="L234" s="80"/>
      <c r="M234" s="81">
        <f t="shared" si="31"/>
        <v>27.08901140308838</v>
      </c>
      <c r="N234" s="82">
        <f t="shared" si="38"/>
        <v>68.861</v>
      </c>
      <c r="O234" s="77"/>
      <c r="P234" s="77"/>
      <c r="Q234" s="77">
        <v>68.861</v>
      </c>
      <c r="R234" s="80"/>
      <c r="S234" s="83">
        <f t="shared" si="32"/>
        <v>25.191789191028256</v>
      </c>
      <c r="T234" s="46"/>
    </row>
    <row r="235" spans="1:20" s="45" customFormat="1" ht="46.5" thickBot="1">
      <c r="A235" s="85" t="s">
        <v>201</v>
      </c>
      <c r="B235" s="86" t="s">
        <v>282</v>
      </c>
      <c r="C235" s="87">
        <f t="shared" si="36"/>
        <v>296.183</v>
      </c>
      <c r="D235" s="88"/>
      <c r="E235" s="88"/>
      <c r="F235" s="89">
        <v>296.183</v>
      </c>
      <c r="G235" s="90"/>
      <c r="H235" s="87">
        <f t="shared" si="37"/>
        <v>228.01</v>
      </c>
      <c r="I235" s="88"/>
      <c r="J235" s="88"/>
      <c r="K235" s="88">
        <v>228.01</v>
      </c>
      <c r="L235" s="91"/>
      <c r="M235" s="92">
        <f t="shared" si="31"/>
        <v>76.98281130247177</v>
      </c>
      <c r="N235" s="93">
        <f t="shared" si="38"/>
        <v>214.272</v>
      </c>
      <c r="O235" s="88"/>
      <c r="P235" s="88"/>
      <c r="Q235" s="88">
        <v>214.272</v>
      </c>
      <c r="R235" s="91"/>
      <c r="S235" s="94">
        <f t="shared" si="32"/>
        <v>72.34446271393024</v>
      </c>
      <c r="T235" s="46"/>
    </row>
    <row r="236" spans="1:20" s="45" customFormat="1" ht="103.5" thickBot="1">
      <c r="A236" s="53" t="s">
        <v>284</v>
      </c>
      <c r="B236" s="54" t="s">
        <v>285</v>
      </c>
      <c r="C236" s="55">
        <f aca="true" t="shared" si="39" ref="C236:C242">F236</f>
        <v>1956.67</v>
      </c>
      <c r="D236" s="56"/>
      <c r="E236" s="56"/>
      <c r="F236" s="57">
        <f>F237+F239</f>
        <v>1956.67</v>
      </c>
      <c r="G236" s="58"/>
      <c r="H236" s="55">
        <f aca="true" t="shared" si="40" ref="H236:H242">K236</f>
        <v>1381.005</v>
      </c>
      <c r="I236" s="56"/>
      <c r="J236" s="56"/>
      <c r="K236" s="56">
        <f>K237+K239</f>
        <v>1381.005</v>
      </c>
      <c r="L236" s="59"/>
      <c r="M236" s="60">
        <f t="shared" si="31"/>
        <v>70.57935165357469</v>
      </c>
      <c r="N236" s="61">
        <f aca="true" t="shared" si="41" ref="N236:N242">Q236</f>
        <v>1368.641</v>
      </c>
      <c r="O236" s="56"/>
      <c r="P236" s="56"/>
      <c r="Q236" s="56">
        <f>Q237+Q239</f>
        <v>1368.641</v>
      </c>
      <c r="R236" s="59"/>
      <c r="S236" s="63">
        <f t="shared" si="32"/>
        <v>69.94746175900893</v>
      </c>
      <c r="T236" s="46"/>
    </row>
    <row r="237" spans="1:20" s="45" customFormat="1" ht="34.5">
      <c r="A237" s="64" t="s">
        <v>286</v>
      </c>
      <c r="B237" s="98" t="s">
        <v>287</v>
      </c>
      <c r="C237" s="66">
        <f t="shared" si="39"/>
        <v>1267.301</v>
      </c>
      <c r="D237" s="67"/>
      <c r="E237" s="67"/>
      <c r="F237" s="68">
        <f>F238</f>
        <v>1267.301</v>
      </c>
      <c r="G237" s="69"/>
      <c r="H237" s="66">
        <f t="shared" si="40"/>
        <v>895.986</v>
      </c>
      <c r="I237" s="67"/>
      <c r="J237" s="67"/>
      <c r="K237" s="67">
        <f>K238</f>
        <v>895.986</v>
      </c>
      <c r="L237" s="70"/>
      <c r="M237" s="71">
        <f t="shared" si="31"/>
        <v>70.70033086062428</v>
      </c>
      <c r="N237" s="72">
        <f t="shared" si="41"/>
        <v>886.268</v>
      </c>
      <c r="O237" s="67"/>
      <c r="P237" s="67"/>
      <c r="Q237" s="67">
        <f>Q238</f>
        <v>886.268</v>
      </c>
      <c r="R237" s="70"/>
      <c r="S237" s="73">
        <f t="shared" si="32"/>
        <v>69.93350435295167</v>
      </c>
      <c r="T237" s="46"/>
    </row>
    <row r="238" spans="1:20" s="45" customFormat="1" ht="69">
      <c r="A238" s="74" t="s">
        <v>196</v>
      </c>
      <c r="B238" s="75" t="s">
        <v>288</v>
      </c>
      <c r="C238" s="76">
        <f t="shared" si="39"/>
        <v>1267.301</v>
      </c>
      <c r="D238" s="77"/>
      <c r="E238" s="77"/>
      <c r="F238" s="78">
        <v>1267.301</v>
      </c>
      <c r="G238" s="79"/>
      <c r="H238" s="76">
        <f t="shared" si="40"/>
        <v>895.986</v>
      </c>
      <c r="I238" s="77"/>
      <c r="J238" s="77"/>
      <c r="K238" s="77">
        <v>895.986</v>
      </c>
      <c r="L238" s="80"/>
      <c r="M238" s="81">
        <f t="shared" si="31"/>
        <v>70.70033086062428</v>
      </c>
      <c r="N238" s="82">
        <f t="shared" si="41"/>
        <v>886.268</v>
      </c>
      <c r="O238" s="77"/>
      <c r="P238" s="77"/>
      <c r="Q238" s="77">
        <v>886.268</v>
      </c>
      <c r="R238" s="80"/>
      <c r="S238" s="83">
        <f t="shared" si="32"/>
        <v>69.93350435295167</v>
      </c>
      <c r="T238" s="46"/>
    </row>
    <row r="239" spans="1:20" s="45" customFormat="1" ht="114.75">
      <c r="A239" s="74" t="s">
        <v>289</v>
      </c>
      <c r="B239" s="108" t="s">
        <v>290</v>
      </c>
      <c r="C239" s="76">
        <f t="shared" si="39"/>
        <v>689.369</v>
      </c>
      <c r="D239" s="77"/>
      <c r="E239" s="77"/>
      <c r="F239" s="78">
        <f>F240+F241+F242</f>
        <v>689.369</v>
      </c>
      <c r="G239" s="79"/>
      <c r="H239" s="76">
        <f t="shared" si="40"/>
        <v>485.019</v>
      </c>
      <c r="I239" s="77"/>
      <c r="J239" s="77"/>
      <c r="K239" s="77">
        <f>K240+K241+K242</f>
        <v>485.019</v>
      </c>
      <c r="L239" s="80"/>
      <c r="M239" s="81">
        <f t="shared" si="31"/>
        <v>70.35694961624326</v>
      </c>
      <c r="N239" s="82">
        <f t="shared" si="41"/>
        <v>482.373</v>
      </c>
      <c r="O239" s="77"/>
      <c r="P239" s="77"/>
      <c r="Q239" s="77">
        <f>Q240+Q241+Q242</f>
        <v>482.373</v>
      </c>
      <c r="R239" s="80"/>
      <c r="S239" s="83">
        <f t="shared" si="32"/>
        <v>69.97312034628769</v>
      </c>
      <c r="T239" s="46"/>
    </row>
    <row r="240" spans="1:20" s="45" customFormat="1" ht="45.75">
      <c r="A240" s="74" t="s">
        <v>196</v>
      </c>
      <c r="B240" s="75" t="s">
        <v>291</v>
      </c>
      <c r="C240" s="76">
        <f t="shared" si="39"/>
        <v>631.328</v>
      </c>
      <c r="D240" s="77"/>
      <c r="E240" s="77"/>
      <c r="F240" s="78">
        <v>631.328</v>
      </c>
      <c r="G240" s="79"/>
      <c r="H240" s="76">
        <f t="shared" si="40"/>
        <v>444.598</v>
      </c>
      <c r="I240" s="77"/>
      <c r="J240" s="77"/>
      <c r="K240" s="77">
        <v>444.598</v>
      </c>
      <c r="L240" s="80"/>
      <c r="M240" s="81">
        <f t="shared" si="31"/>
        <v>70.42266460540321</v>
      </c>
      <c r="N240" s="82">
        <f t="shared" si="41"/>
        <v>443.478</v>
      </c>
      <c r="O240" s="77"/>
      <c r="P240" s="77"/>
      <c r="Q240" s="77">
        <v>443.478</v>
      </c>
      <c r="R240" s="80"/>
      <c r="S240" s="83">
        <f t="shared" si="32"/>
        <v>70.24526078361802</v>
      </c>
      <c r="T240" s="46"/>
    </row>
    <row r="241" spans="1:20" s="45" customFormat="1" ht="45.75">
      <c r="A241" s="74" t="s">
        <v>197</v>
      </c>
      <c r="B241" s="75" t="s">
        <v>292</v>
      </c>
      <c r="C241" s="76">
        <f t="shared" si="39"/>
        <v>0.147</v>
      </c>
      <c r="D241" s="77"/>
      <c r="E241" s="77"/>
      <c r="F241" s="78">
        <v>0.147</v>
      </c>
      <c r="G241" s="79"/>
      <c r="H241" s="76">
        <f t="shared" si="40"/>
        <v>0.09</v>
      </c>
      <c r="I241" s="77"/>
      <c r="J241" s="77"/>
      <c r="K241" s="77">
        <v>0.09</v>
      </c>
      <c r="L241" s="80"/>
      <c r="M241" s="81">
        <f t="shared" si="31"/>
        <v>61.224489795918366</v>
      </c>
      <c r="N241" s="82">
        <f t="shared" si="41"/>
        <v>0.07</v>
      </c>
      <c r="O241" s="77"/>
      <c r="P241" s="77"/>
      <c r="Q241" s="77">
        <v>0.07</v>
      </c>
      <c r="R241" s="80"/>
      <c r="S241" s="83">
        <f t="shared" si="32"/>
        <v>47.61904761904763</v>
      </c>
      <c r="T241" s="46"/>
    </row>
    <row r="242" spans="1:20" s="45" customFormat="1" ht="46.5" thickBot="1">
      <c r="A242" s="85" t="s">
        <v>198</v>
      </c>
      <c r="B242" s="212" t="s">
        <v>293</v>
      </c>
      <c r="C242" s="87">
        <f t="shared" si="39"/>
        <v>57.894</v>
      </c>
      <c r="D242" s="88"/>
      <c r="E242" s="88"/>
      <c r="F242" s="89">
        <v>57.894</v>
      </c>
      <c r="G242" s="90"/>
      <c r="H242" s="87">
        <f t="shared" si="40"/>
        <v>40.331</v>
      </c>
      <c r="I242" s="88"/>
      <c r="J242" s="88"/>
      <c r="K242" s="88">
        <v>40.331</v>
      </c>
      <c r="L242" s="91"/>
      <c r="M242" s="92">
        <f t="shared" si="31"/>
        <v>69.66352299029262</v>
      </c>
      <c r="N242" s="93">
        <f t="shared" si="41"/>
        <v>38.825</v>
      </c>
      <c r="O242" s="88"/>
      <c r="P242" s="88"/>
      <c r="Q242" s="88">
        <v>38.825</v>
      </c>
      <c r="R242" s="91"/>
      <c r="S242" s="94">
        <f t="shared" si="32"/>
        <v>67.06221715549108</v>
      </c>
      <c r="T242" s="46"/>
    </row>
    <row r="243" spans="1:20" s="45" customFormat="1" ht="69" thickBot="1">
      <c r="A243" s="53" t="s">
        <v>295</v>
      </c>
      <c r="B243" s="54" t="s">
        <v>294</v>
      </c>
      <c r="C243" s="55">
        <f aca="true" t="shared" si="42" ref="C243:C252">F243</f>
        <v>5381.723</v>
      </c>
      <c r="D243" s="56"/>
      <c r="E243" s="56"/>
      <c r="F243" s="57">
        <f>F244+F246</f>
        <v>5381.723</v>
      </c>
      <c r="G243" s="58"/>
      <c r="H243" s="55">
        <f aca="true" t="shared" si="43" ref="H243:H252">K243</f>
        <v>4032.7110000000002</v>
      </c>
      <c r="I243" s="56"/>
      <c r="J243" s="56"/>
      <c r="K243" s="56">
        <f>K244+K246</f>
        <v>4032.7110000000002</v>
      </c>
      <c r="L243" s="59"/>
      <c r="M243" s="60">
        <f t="shared" si="31"/>
        <v>74.93345532648188</v>
      </c>
      <c r="N243" s="61">
        <f aca="true" t="shared" si="44" ref="N243:N252">Q243</f>
        <v>3756.649</v>
      </c>
      <c r="O243" s="56"/>
      <c r="P243" s="56"/>
      <c r="Q243" s="56">
        <f>Q244+Q246</f>
        <v>3756.649</v>
      </c>
      <c r="R243" s="59"/>
      <c r="S243" s="63">
        <f t="shared" si="32"/>
        <v>69.80383419956769</v>
      </c>
      <c r="T243" s="46"/>
    </row>
    <row r="244" spans="1:20" s="45" customFormat="1" ht="45.75">
      <c r="A244" s="64" t="s">
        <v>296</v>
      </c>
      <c r="B244" s="98" t="s">
        <v>297</v>
      </c>
      <c r="C244" s="66">
        <f t="shared" si="42"/>
        <v>4273.493</v>
      </c>
      <c r="D244" s="67"/>
      <c r="E244" s="67"/>
      <c r="F244" s="68">
        <f>F245</f>
        <v>4273.493</v>
      </c>
      <c r="G244" s="69"/>
      <c r="H244" s="66">
        <f t="shared" si="43"/>
        <v>3165.695</v>
      </c>
      <c r="I244" s="67"/>
      <c r="J244" s="67"/>
      <c r="K244" s="67">
        <f>K245</f>
        <v>3165.695</v>
      </c>
      <c r="L244" s="70"/>
      <c r="M244" s="71">
        <f t="shared" si="31"/>
        <v>74.07745841633529</v>
      </c>
      <c r="N244" s="72">
        <f t="shared" si="44"/>
        <v>2935.045</v>
      </c>
      <c r="O244" s="67"/>
      <c r="P244" s="67"/>
      <c r="Q244" s="67">
        <f>Q245</f>
        <v>2935.045</v>
      </c>
      <c r="R244" s="70"/>
      <c r="S244" s="73">
        <f t="shared" si="32"/>
        <v>68.68023417845775</v>
      </c>
      <c r="T244" s="46"/>
    </row>
    <row r="245" spans="1:20" s="45" customFormat="1" ht="57">
      <c r="A245" s="74" t="s">
        <v>196</v>
      </c>
      <c r="B245" s="75" t="s">
        <v>298</v>
      </c>
      <c r="C245" s="76">
        <f t="shared" si="42"/>
        <v>4273.493</v>
      </c>
      <c r="D245" s="77"/>
      <c r="E245" s="77"/>
      <c r="F245" s="78">
        <v>4273.493</v>
      </c>
      <c r="G245" s="79"/>
      <c r="H245" s="76">
        <f t="shared" si="43"/>
        <v>3165.695</v>
      </c>
      <c r="I245" s="77"/>
      <c r="J245" s="77"/>
      <c r="K245" s="77">
        <v>3165.695</v>
      </c>
      <c r="L245" s="80"/>
      <c r="M245" s="81">
        <f t="shared" si="31"/>
        <v>74.07745841633529</v>
      </c>
      <c r="N245" s="82">
        <f t="shared" si="44"/>
        <v>2935.045</v>
      </c>
      <c r="O245" s="77"/>
      <c r="P245" s="77"/>
      <c r="Q245" s="77">
        <v>2935.045</v>
      </c>
      <c r="R245" s="80"/>
      <c r="S245" s="83">
        <f t="shared" si="32"/>
        <v>68.68023417845775</v>
      </c>
      <c r="T245" s="46"/>
    </row>
    <row r="246" spans="1:20" s="45" customFormat="1" ht="103.5">
      <c r="A246" s="74" t="s">
        <v>299</v>
      </c>
      <c r="B246" s="108" t="s">
        <v>300</v>
      </c>
      <c r="C246" s="76">
        <f t="shared" si="42"/>
        <v>1108.23</v>
      </c>
      <c r="D246" s="77"/>
      <c r="E246" s="77"/>
      <c r="F246" s="78">
        <f>F247+F248+F249+F250+F251+F252</f>
        <v>1108.23</v>
      </c>
      <c r="G246" s="79"/>
      <c r="H246" s="76">
        <f t="shared" si="43"/>
        <v>867.0159999999998</v>
      </c>
      <c r="I246" s="77"/>
      <c r="J246" s="77"/>
      <c r="K246" s="77">
        <f>K247+K248+K249+K250+K251+K252</f>
        <v>867.0159999999998</v>
      </c>
      <c r="L246" s="80"/>
      <c r="M246" s="81">
        <f t="shared" si="31"/>
        <v>78.23430154390333</v>
      </c>
      <c r="N246" s="82">
        <f t="shared" si="44"/>
        <v>821.6039999999999</v>
      </c>
      <c r="O246" s="77"/>
      <c r="P246" s="77"/>
      <c r="Q246" s="77">
        <f>Q247+Q248+Q249+Q250+Q251+Q252</f>
        <v>821.6039999999999</v>
      </c>
      <c r="R246" s="80"/>
      <c r="S246" s="83">
        <f t="shared" si="32"/>
        <v>74.13659619393086</v>
      </c>
      <c r="T246" s="46"/>
    </row>
    <row r="247" spans="1:20" s="45" customFormat="1" ht="34.5">
      <c r="A247" s="74" t="s">
        <v>196</v>
      </c>
      <c r="B247" s="75" t="s">
        <v>301</v>
      </c>
      <c r="C247" s="76">
        <f t="shared" si="42"/>
        <v>339.952</v>
      </c>
      <c r="D247" s="77"/>
      <c r="E247" s="77"/>
      <c r="F247" s="78">
        <v>339.952</v>
      </c>
      <c r="G247" s="79"/>
      <c r="H247" s="76">
        <f t="shared" si="43"/>
        <v>282.64</v>
      </c>
      <c r="I247" s="77"/>
      <c r="J247" s="77"/>
      <c r="K247" s="77">
        <v>282.64</v>
      </c>
      <c r="L247" s="80"/>
      <c r="M247" s="81">
        <f t="shared" si="31"/>
        <v>83.14114933873017</v>
      </c>
      <c r="N247" s="82">
        <f t="shared" si="44"/>
        <v>285.493</v>
      </c>
      <c r="O247" s="77"/>
      <c r="P247" s="77"/>
      <c r="Q247" s="77">
        <v>285.493</v>
      </c>
      <c r="R247" s="80"/>
      <c r="S247" s="83">
        <f t="shared" si="32"/>
        <v>83.98038546618346</v>
      </c>
      <c r="T247" s="46"/>
    </row>
    <row r="248" spans="1:20" s="45" customFormat="1" ht="34.5">
      <c r="A248" s="74" t="s">
        <v>197</v>
      </c>
      <c r="B248" s="75" t="s">
        <v>302</v>
      </c>
      <c r="C248" s="76">
        <f t="shared" si="42"/>
        <v>176.229</v>
      </c>
      <c r="D248" s="77"/>
      <c r="E248" s="77"/>
      <c r="F248" s="78">
        <v>176.229</v>
      </c>
      <c r="G248" s="79"/>
      <c r="H248" s="76">
        <f t="shared" si="43"/>
        <v>103.921</v>
      </c>
      <c r="I248" s="77"/>
      <c r="J248" s="77"/>
      <c r="K248" s="77">
        <v>103.921</v>
      </c>
      <c r="L248" s="80"/>
      <c r="M248" s="81">
        <f t="shared" si="31"/>
        <v>58.96929563238741</v>
      </c>
      <c r="N248" s="82">
        <f t="shared" si="44"/>
        <v>87.705</v>
      </c>
      <c r="O248" s="77"/>
      <c r="P248" s="77"/>
      <c r="Q248" s="77">
        <v>87.705</v>
      </c>
      <c r="R248" s="80"/>
      <c r="S248" s="83">
        <f t="shared" si="32"/>
        <v>49.767631888054744</v>
      </c>
      <c r="T248" s="46"/>
    </row>
    <row r="249" spans="1:20" s="45" customFormat="1" ht="34.5">
      <c r="A249" s="74" t="s">
        <v>198</v>
      </c>
      <c r="B249" s="75" t="s">
        <v>303</v>
      </c>
      <c r="C249" s="76">
        <f t="shared" si="42"/>
        <v>214.71</v>
      </c>
      <c r="D249" s="77"/>
      <c r="E249" s="77"/>
      <c r="F249" s="78">
        <v>214.71</v>
      </c>
      <c r="G249" s="79"/>
      <c r="H249" s="76">
        <f t="shared" si="43"/>
        <v>148.433</v>
      </c>
      <c r="I249" s="77"/>
      <c r="J249" s="77"/>
      <c r="K249" s="77">
        <v>148.433</v>
      </c>
      <c r="L249" s="80"/>
      <c r="M249" s="81">
        <f t="shared" si="31"/>
        <v>69.13185226584694</v>
      </c>
      <c r="N249" s="82">
        <f t="shared" si="44"/>
        <v>123.419</v>
      </c>
      <c r="O249" s="77"/>
      <c r="P249" s="77"/>
      <c r="Q249" s="77">
        <v>123.419</v>
      </c>
      <c r="R249" s="80"/>
      <c r="S249" s="83">
        <f t="shared" si="32"/>
        <v>57.481719528666574</v>
      </c>
      <c r="T249" s="46"/>
    </row>
    <row r="250" spans="1:20" s="45" customFormat="1" ht="45.75">
      <c r="A250" s="74" t="s">
        <v>201</v>
      </c>
      <c r="B250" s="75" t="s">
        <v>304</v>
      </c>
      <c r="C250" s="76">
        <f t="shared" si="42"/>
        <v>119.579</v>
      </c>
      <c r="D250" s="77"/>
      <c r="E250" s="77"/>
      <c r="F250" s="78">
        <v>119.579</v>
      </c>
      <c r="G250" s="79"/>
      <c r="H250" s="76">
        <f t="shared" si="43"/>
        <v>81.987</v>
      </c>
      <c r="I250" s="77"/>
      <c r="J250" s="77"/>
      <c r="K250" s="77">
        <v>81.987</v>
      </c>
      <c r="L250" s="80"/>
      <c r="M250" s="81">
        <f t="shared" si="31"/>
        <v>68.56304200570335</v>
      </c>
      <c r="N250" s="82">
        <f t="shared" si="44"/>
        <v>74.952</v>
      </c>
      <c r="O250" s="77"/>
      <c r="P250" s="77"/>
      <c r="Q250" s="77">
        <v>74.952</v>
      </c>
      <c r="R250" s="80"/>
      <c r="S250" s="83">
        <f t="shared" si="32"/>
        <v>62.67990198947976</v>
      </c>
      <c r="T250" s="46"/>
    </row>
    <row r="251" spans="1:20" s="45" customFormat="1" ht="11.25">
      <c r="A251" s="74" t="s">
        <v>202</v>
      </c>
      <c r="B251" s="75" t="s">
        <v>305</v>
      </c>
      <c r="C251" s="76">
        <f t="shared" si="42"/>
        <v>12.616</v>
      </c>
      <c r="D251" s="77"/>
      <c r="E251" s="77"/>
      <c r="F251" s="78">
        <v>12.616</v>
      </c>
      <c r="G251" s="79"/>
      <c r="H251" s="76">
        <f t="shared" si="43"/>
        <v>10.298</v>
      </c>
      <c r="I251" s="77"/>
      <c r="J251" s="77"/>
      <c r="K251" s="77">
        <v>10.298</v>
      </c>
      <c r="L251" s="80"/>
      <c r="M251" s="81">
        <f t="shared" si="31"/>
        <v>81.62650602409639</v>
      </c>
      <c r="N251" s="82">
        <f t="shared" si="44"/>
        <v>10.298</v>
      </c>
      <c r="O251" s="77"/>
      <c r="P251" s="77"/>
      <c r="Q251" s="77">
        <v>10.298</v>
      </c>
      <c r="R251" s="80"/>
      <c r="S251" s="83">
        <f t="shared" si="32"/>
        <v>81.62650602409639</v>
      </c>
      <c r="T251" s="46"/>
    </row>
    <row r="252" spans="1:20" s="45" customFormat="1" ht="23.25" thickBot="1">
      <c r="A252" s="85" t="s">
        <v>203</v>
      </c>
      <c r="B252" s="212" t="s">
        <v>306</v>
      </c>
      <c r="C252" s="87">
        <f t="shared" si="42"/>
        <v>245.144</v>
      </c>
      <c r="D252" s="88"/>
      <c r="E252" s="88"/>
      <c r="F252" s="89">
        <v>245.144</v>
      </c>
      <c r="G252" s="90"/>
      <c r="H252" s="87">
        <f t="shared" si="43"/>
        <v>239.737</v>
      </c>
      <c r="I252" s="88"/>
      <c r="J252" s="88"/>
      <c r="K252" s="88">
        <v>239.737</v>
      </c>
      <c r="L252" s="91"/>
      <c r="M252" s="92">
        <f t="shared" si="31"/>
        <v>97.79435760206245</v>
      </c>
      <c r="N252" s="93">
        <f t="shared" si="44"/>
        <v>239.737</v>
      </c>
      <c r="O252" s="88"/>
      <c r="P252" s="88"/>
      <c r="Q252" s="88">
        <v>239.737</v>
      </c>
      <c r="R252" s="91"/>
      <c r="S252" s="94">
        <f t="shared" si="32"/>
        <v>97.79435760206245</v>
      </c>
      <c r="T252" s="46"/>
    </row>
    <row r="253" spans="1:20" s="45" customFormat="1" ht="81" thickBot="1">
      <c r="A253" s="53" t="s">
        <v>307</v>
      </c>
      <c r="B253" s="54" t="s">
        <v>308</v>
      </c>
      <c r="C253" s="55">
        <f aca="true" t="shared" si="45" ref="C253:C258">F253</f>
        <v>12978.670999999998</v>
      </c>
      <c r="D253" s="56"/>
      <c r="E253" s="56"/>
      <c r="F253" s="57">
        <f>F254+F257+F265</f>
        <v>12978.670999999998</v>
      </c>
      <c r="G253" s="58"/>
      <c r="H253" s="55">
        <f aca="true" t="shared" si="46" ref="H253:H258">K253</f>
        <v>8135.976000000001</v>
      </c>
      <c r="I253" s="56"/>
      <c r="J253" s="56"/>
      <c r="K253" s="56">
        <f>K254+K257+K265</f>
        <v>8135.976000000001</v>
      </c>
      <c r="L253" s="59"/>
      <c r="M253" s="210">
        <f t="shared" si="31"/>
        <v>62.68728130946536</v>
      </c>
      <c r="N253" s="61">
        <f aca="true" t="shared" si="47" ref="N253:N258">Q253</f>
        <v>7767.294</v>
      </c>
      <c r="O253" s="56"/>
      <c r="P253" s="56"/>
      <c r="Q253" s="56">
        <f>Q254+Q257+Q265</f>
        <v>7767.294</v>
      </c>
      <c r="R253" s="59"/>
      <c r="S253" s="211">
        <f t="shared" si="32"/>
        <v>59.84660524948973</v>
      </c>
      <c r="T253" s="46"/>
    </row>
    <row r="254" spans="1:20" s="45" customFormat="1" ht="34.5">
      <c r="A254" s="64" t="s">
        <v>309</v>
      </c>
      <c r="B254" s="98" t="s">
        <v>310</v>
      </c>
      <c r="C254" s="66">
        <f t="shared" si="45"/>
        <v>5951.157999999999</v>
      </c>
      <c r="D254" s="67"/>
      <c r="E254" s="67"/>
      <c r="F254" s="68">
        <f>F255+F256</f>
        <v>5951.157999999999</v>
      </c>
      <c r="G254" s="69"/>
      <c r="H254" s="66">
        <f t="shared" si="46"/>
        <v>4493.232</v>
      </c>
      <c r="I254" s="67"/>
      <c r="J254" s="67"/>
      <c r="K254" s="67">
        <f>K255+K256</f>
        <v>4493.232</v>
      </c>
      <c r="L254" s="70"/>
      <c r="M254" s="71">
        <f t="shared" si="31"/>
        <v>75.50180989985479</v>
      </c>
      <c r="N254" s="72">
        <f t="shared" si="47"/>
        <v>4129.852</v>
      </c>
      <c r="O254" s="67"/>
      <c r="P254" s="67"/>
      <c r="Q254" s="67">
        <f>Q255+Q256</f>
        <v>4129.852</v>
      </c>
      <c r="R254" s="70"/>
      <c r="S254" s="73">
        <f t="shared" si="32"/>
        <v>69.39577137760416</v>
      </c>
      <c r="T254" s="46"/>
    </row>
    <row r="255" spans="1:20" s="45" customFormat="1" ht="114.75">
      <c r="A255" s="74" t="s">
        <v>196</v>
      </c>
      <c r="B255" s="75" t="s">
        <v>311</v>
      </c>
      <c r="C255" s="76">
        <f t="shared" si="45"/>
        <v>5948.958</v>
      </c>
      <c r="D255" s="77"/>
      <c r="E255" s="77"/>
      <c r="F255" s="78">
        <v>5948.958</v>
      </c>
      <c r="G255" s="79"/>
      <c r="H255" s="76">
        <f t="shared" si="46"/>
        <v>4491.032</v>
      </c>
      <c r="I255" s="77"/>
      <c r="J255" s="77"/>
      <c r="K255" s="77">
        <v>4491.032</v>
      </c>
      <c r="L255" s="80"/>
      <c r="M255" s="81">
        <f t="shared" si="31"/>
        <v>75.49275015893541</v>
      </c>
      <c r="N255" s="82">
        <f t="shared" si="47"/>
        <v>4127.652</v>
      </c>
      <c r="O255" s="77"/>
      <c r="P255" s="77"/>
      <c r="Q255" s="77">
        <v>4127.652</v>
      </c>
      <c r="R255" s="80"/>
      <c r="S255" s="83">
        <f t="shared" si="32"/>
        <v>69.38445354631854</v>
      </c>
      <c r="T255" s="46"/>
    </row>
    <row r="256" spans="1:20" s="45" customFormat="1" ht="57">
      <c r="A256" s="74" t="s">
        <v>197</v>
      </c>
      <c r="B256" s="75" t="s">
        <v>312</v>
      </c>
      <c r="C256" s="76">
        <f t="shared" si="45"/>
        <v>2.2</v>
      </c>
      <c r="D256" s="77"/>
      <c r="E256" s="77"/>
      <c r="F256" s="78">
        <v>2.2</v>
      </c>
      <c r="G256" s="79"/>
      <c r="H256" s="76">
        <f t="shared" si="46"/>
        <v>2.2</v>
      </c>
      <c r="I256" s="77"/>
      <c r="J256" s="77"/>
      <c r="K256" s="77">
        <v>2.2</v>
      </c>
      <c r="L256" s="80"/>
      <c r="M256" s="81">
        <f t="shared" si="31"/>
        <v>100</v>
      </c>
      <c r="N256" s="82">
        <f t="shared" si="47"/>
        <v>2.2</v>
      </c>
      <c r="O256" s="77"/>
      <c r="P256" s="77"/>
      <c r="Q256" s="77">
        <v>2.2</v>
      </c>
      <c r="R256" s="80"/>
      <c r="S256" s="83">
        <f t="shared" si="32"/>
        <v>100</v>
      </c>
      <c r="T256" s="46"/>
    </row>
    <row r="257" spans="1:20" s="45" customFormat="1" ht="45.75">
      <c r="A257" s="74" t="s">
        <v>313</v>
      </c>
      <c r="B257" s="108" t="s">
        <v>314</v>
      </c>
      <c r="C257" s="76">
        <f t="shared" si="45"/>
        <v>2409.7580000000003</v>
      </c>
      <c r="D257" s="77"/>
      <c r="E257" s="77"/>
      <c r="F257" s="78">
        <f>F258+F259+F260+F261+F262+F263+F264</f>
        <v>2409.7580000000003</v>
      </c>
      <c r="G257" s="79"/>
      <c r="H257" s="76">
        <f t="shared" si="46"/>
        <v>1470.0629999999999</v>
      </c>
      <c r="I257" s="77"/>
      <c r="J257" s="77"/>
      <c r="K257" s="77">
        <f>K258+K259+K260+K261+K262+K263+K264</f>
        <v>1470.0629999999999</v>
      </c>
      <c r="L257" s="80"/>
      <c r="M257" s="81">
        <f t="shared" si="31"/>
        <v>61.004590502448785</v>
      </c>
      <c r="N257" s="82">
        <f t="shared" si="47"/>
        <v>1470.0629999999999</v>
      </c>
      <c r="O257" s="77"/>
      <c r="P257" s="77"/>
      <c r="Q257" s="77">
        <f>Q258+Q259+Q260+Q261+Q262+Q263+Q264</f>
        <v>1470.0629999999999</v>
      </c>
      <c r="R257" s="80"/>
      <c r="S257" s="83">
        <f t="shared" si="32"/>
        <v>61.004590502448785</v>
      </c>
      <c r="T257" s="46"/>
    </row>
    <row r="258" spans="1:20" s="45" customFormat="1" ht="57">
      <c r="A258" s="74" t="s">
        <v>196</v>
      </c>
      <c r="B258" s="75" t="s">
        <v>315</v>
      </c>
      <c r="C258" s="76">
        <f t="shared" si="45"/>
        <v>631.5</v>
      </c>
      <c r="D258" s="77"/>
      <c r="E258" s="77"/>
      <c r="F258" s="78">
        <v>631.5</v>
      </c>
      <c r="G258" s="79"/>
      <c r="H258" s="76">
        <f t="shared" si="46"/>
        <v>366.746</v>
      </c>
      <c r="I258" s="77"/>
      <c r="J258" s="77"/>
      <c r="K258" s="77">
        <v>366.746</v>
      </c>
      <c r="L258" s="80"/>
      <c r="M258" s="81">
        <f t="shared" si="31"/>
        <v>58.07537608867774</v>
      </c>
      <c r="N258" s="82">
        <f t="shared" si="47"/>
        <v>366.746</v>
      </c>
      <c r="O258" s="77"/>
      <c r="P258" s="77"/>
      <c r="Q258" s="77">
        <v>366.746</v>
      </c>
      <c r="R258" s="80"/>
      <c r="S258" s="83">
        <f t="shared" si="32"/>
        <v>58.07537608867774</v>
      </c>
      <c r="T258" s="46"/>
    </row>
    <row r="259" spans="1:20" s="45" customFormat="1" ht="22.5">
      <c r="A259" s="74" t="s">
        <v>197</v>
      </c>
      <c r="B259" s="75" t="s">
        <v>70</v>
      </c>
      <c r="C259" s="76">
        <f aca="true" t="shared" si="48" ref="C259:C266">F259</f>
        <v>11.4</v>
      </c>
      <c r="D259" s="77"/>
      <c r="E259" s="77"/>
      <c r="F259" s="78">
        <v>11.4</v>
      </c>
      <c r="G259" s="79"/>
      <c r="H259" s="76">
        <f aca="true" t="shared" si="49" ref="H259:H266">K259</f>
        <v>6.65</v>
      </c>
      <c r="I259" s="77"/>
      <c r="J259" s="77"/>
      <c r="K259" s="77">
        <v>6.65</v>
      </c>
      <c r="L259" s="80"/>
      <c r="M259" s="81">
        <f t="shared" si="31"/>
        <v>58.333333333333336</v>
      </c>
      <c r="N259" s="82">
        <f aca="true" t="shared" si="50" ref="N259:N266">Q259</f>
        <v>6.65</v>
      </c>
      <c r="O259" s="77"/>
      <c r="P259" s="77"/>
      <c r="Q259" s="77">
        <v>6.65</v>
      </c>
      <c r="R259" s="80"/>
      <c r="S259" s="83">
        <f t="shared" si="32"/>
        <v>58.333333333333336</v>
      </c>
      <c r="T259" s="46"/>
    </row>
    <row r="260" spans="1:20" s="45" customFormat="1" ht="45.75">
      <c r="A260" s="74" t="s">
        <v>198</v>
      </c>
      <c r="B260" s="75" t="s">
        <v>316</v>
      </c>
      <c r="C260" s="76">
        <f t="shared" si="48"/>
        <v>0</v>
      </c>
      <c r="D260" s="77"/>
      <c r="E260" s="77"/>
      <c r="F260" s="78">
        <v>0</v>
      </c>
      <c r="G260" s="79"/>
      <c r="H260" s="76">
        <f t="shared" si="49"/>
        <v>0</v>
      </c>
      <c r="I260" s="77"/>
      <c r="J260" s="77"/>
      <c r="K260" s="77">
        <v>0</v>
      </c>
      <c r="L260" s="80"/>
      <c r="M260" s="81"/>
      <c r="N260" s="82">
        <f t="shared" si="50"/>
        <v>0</v>
      </c>
      <c r="O260" s="77"/>
      <c r="P260" s="77"/>
      <c r="Q260" s="77">
        <v>0</v>
      </c>
      <c r="R260" s="80"/>
      <c r="S260" s="83"/>
      <c r="T260" s="46"/>
    </row>
    <row r="261" spans="1:20" s="45" customFormat="1" ht="45.75">
      <c r="A261" s="74" t="s">
        <v>201</v>
      </c>
      <c r="B261" s="75" t="s">
        <v>317</v>
      </c>
      <c r="C261" s="76">
        <f t="shared" si="48"/>
        <v>1475.978</v>
      </c>
      <c r="D261" s="77"/>
      <c r="E261" s="77"/>
      <c r="F261" s="78">
        <v>1475.978</v>
      </c>
      <c r="G261" s="79"/>
      <c r="H261" s="76">
        <f t="shared" si="49"/>
        <v>927.183</v>
      </c>
      <c r="I261" s="77"/>
      <c r="J261" s="77"/>
      <c r="K261" s="77">
        <v>927.183</v>
      </c>
      <c r="L261" s="80"/>
      <c r="M261" s="81">
        <f t="shared" si="31"/>
        <v>62.81821273758823</v>
      </c>
      <c r="N261" s="82">
        <f t="shared" si="50"/>
        <v>927.183</v>
      </c>
      <c r="O261" s="77"/>
      <c r="P261" s="77"/>
      <c r="Q261" s="77">
        <v>927.183</v>
      </c>
      <c r="R261" s="80"/>
      <c r="S261" s="83">
        <f t="shared" si="32"/>
        <v>62.81821273758823</v>
      </c>
      <c r="T261" s="46"/>
    </row>
    <row r="262" spans="1:20" s="45" customFormat="1" ht="45.75">
      <c r="A262" s="74" t="s">
        <v>202</v>
      </c>
      <c r="B262" s="75" t="s">
        <v>318</v>
      </c>
      <c r="C262" s="76">
        <f t="shared" si="48"/>
        <v>64.947</v>
      </c>
      <c r="D262" s="77"/>
      <c r="E262" s="77"/>
      <c r="F262" s="78">
        <v>64.947</v>
      </c>
      <c r="G262" s="79"/>
      <c r="H262" s="76">
        <f t="shared" si="49"/>
        <v>9.837</v>
      </c>
      <c r="I262" s="77"/>
      <c r="J262" s="77"/>
      <c r="K262" s="77">
        <v>9.837</v>
      </c>
      <c r="L262" s="80"/>
      <c r="M262" s="81">
        <f t="shared" si="31"/>
        <v>15.146196129151459</v>
      </c>
      <c r="N262" s="82">
        <f t="shared" si="50"/>
        <v>9.837</v>
      </c>
      <c r="O262" s="77"/>
      <c r="P262" s="77"/>
      <c r="Q262" s="77">
        <v>9.837</v>
      </c>
      <c r="R262" s="80"/>
      <c r="S262" s="83">
        <f t="shared" si="32"/>
        <v>15.146196129151459</v>
      </c>
      <c r="T262" s="46"/>
    </row>
    <row r="263" spans="1:20" s="45" customFormat="1" ht="45.75">
      <c r="A263" s="74" t="s">
        <v>203</v>
      </c>
      <c r="B263" s="75" t="s">
        <v>79</v>
      </c>
      <c r="C263" s="76">
        <f t="shared" si="48"/>
        <v>165.933</v>
      </c>
      <c r="D263" s="77"/>
      <c r="E263" s="77"/>
      <c r="F263" s="78">
        <v>165.933</v>
      </c>
      <c r="G263" s="79"/>
      <c r="H263" s="76">
        <f t="shared" si="49"/>
        <v>114.647</v>
      </c>
      <c r="I263" s="77"/>
      <c r="J263" s="77"/>
      <c r="K263" s="77">
        <v>114.647</v>
      </c>
      <c r="L263" s="80"/>
      <c r="M263" s="81">
        <f t="shared" si="31"/>
        <v>69.09234450049117</v>
      </c>
      <c r="N263" s="82">
        <f t="shared" si="50"/>
        <v>114.647</v>
      </c>
      <c r="O263" s="77"/>
      <c r="P263" s="77"/>
      <c r="Q263" s="77">
        <v>114.647</v>
      </c>
      <c r="R263" s="80"/>
      <c r="S263" s="83">
        <f t="shared" si="32"/>
        <v>69.09234450049117</v>
      </c>
      <c r="T263" s="46"/>
    </row>
    <row r="264" spans="1:20" s="45" customFormat="1" ht="22.5">
      <c r="A264" s="74" t="s">
        <v>204</v>
      </c>
      <c r="B264" s="75" t="s">
        <v>319</v>
      </c>
      <c r="C264" s="76">
        <f t="shared" si="48"/>
        <v>60</v>
      </c>
      <c r="D264" s="77"/>
      <c r="E264" s="77"/>
      <c r="F264" s="78">
        <v>60</v>
      </c>
      <c r="G264" s="79"/>
      <c r="H264" s="76">
        <f t="shared" si="49"/>
        <v>45</v>
      </c>
      <c r="I264" s="77"/>
      <c r="J264" s="77"/>
      <c r="K264" s="77">
        <v>45</v>
      </c>
      <c r="L264" s="80"/>
      <c r="M264" s="81">
        <f t="shared" si="31"/>
        <v>75</v>
      </c>
      <c r="N264" s="82">
        <f t="shared" si="50"/>
        <v>45</v>
      </c>
      <c r="O264" s="77"/>
      <c r="P264" s="77"/>
      <c r="Q264" s="77">
        <v>45</v>
      </c>
      <c r="R264" s="80"/>
      <c r="S264" s="83">
        <f t="shared" si="32"/>
        <v>75</v>
      </c>
      <c r="T264" s="46"/>
    </row>
    <row r="265" spans="1:20" s="45" customFormat="1" ht="172.5">
      <c r="A265" s="74" t="s">
        <v>320</v>
      </c>
      <c r="B265" s="108" t="s">
        <v>321</v>
      </c>
      <c r="C265" s="76">
        <f t="shared" si="48"/>
        <v>4617.755</v>
      </c>
      <c r="D265" s="77"/>
      <c r="E265" s="77"/>
      <c r="F265" s="78">
        <f>F266</f>
        <v>4617.755</v>
      </c>
      <c r="G265" s="79"/>
      <c r="H265" s="76">
        <f t="shared" si="49"/>
        <v>2172.681</v>
      </c>
      <c r="I265" s="77"/>
      <c r="J265" s="77"/>
      <c r="K265" s="77">
        <f>K266</f>
        <v>2172.681</v>
      </c>
      <c r="L265" s="80"/>
      <c r="M265" s="81">
        <f t="shared" si="31"/>
        <v>47.05059060084392</v>
      </c>
      <c r="N265" s="82">
        <f t="shared" si="50"/>
        <v>2167.379</v>
      </c>
      <c r="O265" s="77"/>
      <c r="P265" s="77"/>
      <c r="Q265" s="77">
        <f>Q266</f>
        <v>2167.379</v>
      </c>
      <c r="R265" s="80"/>
      <c r="S265" s="83">
        <f t="shared" si="32"/>
        <v>46.935772902633424</v>
      </c>
      <c r="T265" s="46"/>
    </row>
    <row r="266" spans="1:20" s="45" customFormat="1" ht="103.5" thickBot="1">
      <c r="A266" s="85" t="s">
        <v>196</v>
      </c>
      <c r="B266" s="212" t="s">
        <v>322</v>
      </c>
      <c r="C266" s="87">
        <f t="shared" si="48"/>
        <v>4617.755</v>
      </c>
      <c r="D266" s="88"/>
      <c r="E266" s="88"/>
      <c r="F266" s="89">
        <v>4617.755</v>
      </c>
      <c r="G266" s="90"/>
      <c r="H266" s="87">
        <f t="shared" si="49"/>
        <v>2172.681</v>
      </c>
      <c r="I266" s="88"/>
      <c r="J266" s="88"/>
      <c r="K266" s="88">
        <v>2172.681</v>
      </c>
      <c r="L266" s="91"/>
      <c r="M266" s="92">
        <f t="shared" si="31"/>
        <v>47.05059060084392</v>
      </c>
      <c r="N266" s="93">
        <f t="shared" si="50"/>
        <v>2167.379</v>
      </c>
      <c r="O266" s="88"/>
      <c r="P266" s="88"/>
      <c r="Q266" s="88">
        <v>2167.379</v>
      </c>
      <c r="R266" s="91"/>
      <c r="S266" s="94">
        <f t="shared" si="32"/>
        <v>46.935772902633424</v>
      </c>
      <c r="T266" s="46"/>
    </row>
    <row r="267" spans="1:20" s="45" customFormat="1" ht="92.25" thickBot="1">
      <c r="A267" s="53" t="s">
        <v>323</v>
      </c>
      <c r="B267" s="54" t="s">
        <v>352</v>
      </c>
      <c r="C267" s="55">
        <f>F267</f>
        <v>19676.946</v>
      </c>
      <c r="D267" s="56"/>
      <c r="E267" s="56"/>
      <c r="F267" s="57">
        <f>F268+F272+F275</f>
        <v>19676.946</v>
      </c>
      <c r="G267" s="58"/>
      <c r="H267" s="55">
        <f>K267</f>
        <v>14534.415999999997</v>
      </c>
      <c r="I267" s="56"/>
      <c r="J267" s="56"/>
      <c r="K267" s="56">
        <f>K268+K272+K275</f>
        <v>14534.415999999997</v>
      </c>
      <c r="L267" s="59"/>
      <c r="M267" s="60">
        <f t="shared" si="31"/>
        <v>73.86520245570627</v>
      </c>
      <c r="N267" s="61">
        <f>Q267</f>
        <v>13397.804</v>
      </c>
      <c r="O267" s="56"/>
      <c r="P267" s="56"/>
      <c r="Q267" s="56">
        <f>Q268+Q272+Q275</f>
        <v>13397.804</v>
      </c>
      <c r="R267" s="59"/>
      <c r="S267" s="63">
        <f t="shared" si="32"/>
        <v>68.08883858297929</v>
      </c>
      <c r="T267" s="46"/>
    </row>
    <row r="268" spans="1:20" s="45" customFormat="1" ht="57">
      <c r="A268" s="64" t="s">
        <v>324</v>
      </c>
      <c r="B268" s="98" t="s">
        <v>325</v>
      </c>
      <c r="C268" s="66">
        <f aca="true" t="shared" si="51" ref="C268:C277">F268</f>
        <v>15754.225999999999</v>
      </c>
      <c r="D268" s="67"/>
      <c r="E268" s="67"/>
      <c r="F268" s="68">
        <f>F269+F270+F271</f>
        <v>15754.225999999999</v>
      </c>
      <c r="G268" s="69"/>
      <c r="H268" s="66">
        <f aca="true" t="shared" si="52" ref="H268:H277">K268</f>
        <v>11743.196999999998</v>
      </c>
      <c r="I268" s="67"/>
      <c r="J268" s="67"/>
      <c r="K268" s="67">
        <f>K269+K270+K271</f>
        <v>11743.196999999998</v>
      </c>
      <c r="L268" s="70"/>
      <c r="M268" s="71">
        <f t="shared" si="31"/>
        <v>74.5399805741012</v>
      </c>
      <c r="N268" s="72">
        <f aca="true" t="shared" si="53" ref="N268:N277">Q268</f>
        <v>10617.442</v>
      </c>
      <c r="O268" s="67"/>
      <c r="P268" s="67"/>
      <c r="Q268" s="67">
        <f>Q269+Q270+Q271</f>
        <v>10617.442</v>
      </c>
      <c r="R268" s="70"/>
      <c r="S268" s="73">
        <f t="shared" si="32"/>
        <v>67.39424710550679</v>
      </c>
      <c r="T268" s="46"/>
    </row>
    <row r="269" spans="1:20" s="45" customFormat="1" ht="57">
      <c r="A269" s="74" t="s">
        <v>196</v>
      </c>
      <c r="B269" s="75" t="s">
        <v>69</v>
      </c>
      <c r="C269" s="76">
        <f t="shared" si="51"/>
        <v>14921.748</v>
      </c>
      <c r="D269" s="77"/>
      <c r="E269" s="77"/>
      <c r="F269" s="78">
        <v>14921.748</v>
      </c>
      <c r="G269" s="79"/>
      <c r="H269" s="76">
        <f t="shared" si="52"/>
        <v>11092.648</v>
      </c>
      <c r="I269" s="77"/>
      <c r="J269" s="77"/>
      <c r="K269" s="77">
        <v>11092.648</v>
      </c>
      <c r="L269" s="80"/>
      <c r="M269" s="81">
        <f t="shared" si="31"/>
        <v>74.3387973044445</v>
      </c>
      <c r="N269" s="82">
        <f t="shared" si="53"/>
        <v>10003.42</v>
      </c>
      <c r="O269" s="77"/>
      <c r="P269" s="77"/>
      <c r="Q269" s="77">
        <v>10003.42</v>
      </c>
      <c r="R269" s="80"/>
      <c r="S269" s="83">
        <f t="shared" si="32"/>
        <v>67.03919674826301</v>
      </c>
      <c r="T269" s="46"/>
    </row>
    <row r="270" spans="1:20" s="45" customFormat="1" ht="22.5">
      <c r="A270" s="74" t="s">
        <v>197</v>
      </c>
      <c r="B270" s="75" t="s">
        <v>70</v>
      </c>
      <c r="C270" s="76">
        <f t="shared" si="51"/>
        <v>242.187</v>
      </c>
      <c r="D270" s="77"/>
      <c r="E270" s="77"/>
      <c r="F270" s="78">
        <v>242.187</v>
      </c>
      <c r="G270" s="79"/>
      <c r="H270" s="76">
        <f t="shared" si="52"/>
        <v>178.437</v>
      </c>
      <c r="I270" s="77"/>
      <c r="J270" s="77"/>
      <c r="K270" s="77">
        <v>178.437</v>
      </c>
      <c r="L270" s="80"/>
      <c r="M270" s="81">
        <f t="shared" si="31"/>
        <v>73.67736501133422</v>
      </c>
      <c r="N270" s="82">
        <f t="shared" si="53"/>
        <v>159.952</v>
      </c>
      <c r="O270" s="77"/>
      <c r="P270" s="77"/>
      <c r="Q270" s="77">
        <v>159.952</v>
      </c>
      <c r="R270" s="80"/>
      <c r="S270" s="83">
        <f t="shared" si="32"/>
        <v>66.04483312481678</v>
      </c>
      <c r="T270" s="46"/>
    </row>
    <row r="271" spans="1:20" s="45" customFormat="1" ht="34.5">
      <c r="A271" s="74" t="s">
        <v>198</v>
      </c>
      <c r="B271" s="75" t="s">
        <v>71</v>
      </c>
      <c r="C271" s="76">
        <f t="shared" si="51"/>
        <v>590.291</v>
      </c>
      <c r="D271" s="77"/>
      <c r="E271" s="77"/>
      <c r="F271" s="78">
        <v>590.291</v>
      </c>
      <c r="G271" s="79"/>
      <c r="H271" s="76">
        <f t="shared" si="52"/>
        <v>472.112</v>
      </c>
      <c r="I271" s="77"/>
      <c r="J271" s="77"/>
      <c r="K271" s="77">
        <v>472.112</v>
      </c>
      <c r="L271" s="80"/>
      <c r="M271" s="81">
        <f t="shared" si="31"/>
        <v>79.97953551722794</v>
      </c>
      <c r="N271" s="82">
        <f t="shared" si="53"/>
        <v>454.07</v>
      </c>
      <c r="O271" s="77"/>
      <c r="P271" s="77"/>
      <c r="Q271" s="77">
        <v>454.07</v>
      </c>
      <c r="R271" s="80"/>
      <c r="S271" s="83">
        <f t="shared" si="32"/>
        <v>76.92307692307692</v>
      </c>
      <c r="T271" s="46"/>
    </row>
    <row r="272" spans="1:20" s="45" customFormat="1" ht="34.5">
      <c r="A272" s="74" t="s">
        <v>326</v>
      </c>
      <c r="B272" s="108" t="s">
        <v>327</v>
      </c>
      <c r="C272" s="76">
        <f t="shared" si="51"/>
        <v>3254.928</v>
      </c>
      <c r="D272" s="77"/>
      <c r="E272" s="77"/>
      <c r="F272" s="78">
        <f>F273+F274</f>
        <v>3254.928</v>
      </c>
      <c r="G272" s="79"/>
      <c r="H272" s="76">
        <f t="shared" si="52"/>
        <v>2265.732</v>
      </c>
      <c r="I272" s="77"/>
      <c r="J272" s="77"/>
      <c r="K272" s="77">
        <f>K273+K274</f>
        <v>2265.732</v>
      </c>
      <c r="L272" s="80"/>
      <c r="M272" s="81">
        <f t="shared" si="31"/>
        <v>69.60928167996343</v>
      </c>
      <c r="N272" s="82">
        <f t="shared" si="53"/>
        <v>2279.467</v>
      </c>
      <c r="O272" s="77"/>
      <c r="P272" s="77"/>
      <c r="Q272" s="77">
        <f>Q273+Q274</f>
        <v>2279.467</v>
      </c>
      <c r="R272" s="80"/>
      <c r="S272" s="83">
        <f t="shared" si="32"/>
        <v>70.03125721982177</v>
      </c>
      <c r="T272" s="46"/>
    </row>
    <row r="273" spans="1:20" s="45" customFormat="1" ht="80.25">
      <c r="A273" s="74" t="s">
        <v>196</v>
      </c>
      <c r="B273" s="75" t="s">
        <v>328</v>
      </c>
      <c r="C273" s="76">
        <f t="shared" si="51"/>
        <v>2602.741</v>
      </c>
      <c r="D273" s="77"/>
      <c r="E273" s="77"/>
      <c r="F273" s="78">
        <v>2602.741</v>
      </c>
      <c r="G273" s="79"/>
      <c r="H273" s="76">
        <f t="shared" si="52"/>
        <v>1737.946</v>
      </c>
      <c r="I273" s="77"/>
      <c r="J273" s="77"/>
      <c r="K273" s="77">
        <v>1737.946</v>
      </c>
      <c r="L273" s="80"/>
      <c r="M273" s="81">
        <f t="shared" si="31"/>
        <v>66.77368205288194</v>
      </c>
      <c r="N273" s="82">
        <f t="shared" si="53"/>
        <v>1769.365</v>
      </c>
      <c r="O273" s="77"/>
      <c r="P273" s="77"/>
      <c r="Q273" s="77">
        <v>1769.365</v>
      </c>
      <c r="R273" s="80"/>
      <c r="S273" s="83">
        <f t="shared" si="32"/>
        <v>67.98083251464514</v>
      </c>
      <c r="T273" s="46"/>
    </row>
    <row r="274" spans="1:20" s="45" customFormat="1" ht="34.5">
      <c r="A274" s="74" t="s">
        <v>197</v>
      </c>
      <c r="B274" s="75" t="s">
        <v>329</v>
      </c>
      <c r="C274" s="76">
        <f t="shared" si="51"/>
        <v>652.187</v>
      </c>
      <c r="D274" s="77"/>
      <c r="E274" s="77"/>
      <c r="F274" s="78">
        <v>652.187</v>
      </c>
      <c r="G274" s="79"/>
      <c r="H274" s="76">
        <f t="shared" si="52"/>
        <v>527.786</v>
      </c>
      <c r="I274" s="77"/>
      <c r="J274" s="77"/>
      <c r="K274" s="77">
        <v>527.786</v>
      </c>
      <c r="L274" s="80"/>
      <c r="M274" s="81">
        <f t="shared" si="31"/>
        <v>80.92556276037394</v>
      </c>
      <c r="N274" s="82">
        <f t="shared" si="53"/>
        <v>510.102</v>
      </c>
      <c r="O274" s="77"/>
      <c r="P274" s="77"/>
      <c r="Q274" s="77">
        <v>510.102</v>
      </c>
      <c r="R274" s="80"/>
      <c r="S274" s="83">
        <f t="shared" si="32"/>
        <v>78.21407050431854</v>
      </c>
      <c r="T274" s="46"/>
    </row>
    <row r="275" spans="1:20" s="45" customFormat="1" ht="34.5">
      <c r="A275" s="74" t="s">
        <v>330</v>
      </c>
      <c r="B275" s="108" t="s">
        <v>331</v>
      </c>
      <c r="C275" s="76">
        <f t="shared" si="51"/>
        <v>667.792</v>
      </c>
      <c r="D275" s="77"/>
      <c r="E275" s="77"/>
      <c r="F275" s="78">
        <f>F276+F277</f>
        <v>667.792</v>
      </c>
      <c r="G275" s="79"/>
      <c r="H275" s="76">
        <f t="shared" si="52"/>
        <v>525.487</v>
      </c>
      <c r="I275" s="77"/>
      <c r="J275" s="77"/>
      <c r="K275" s="77">
        <f>K276+K277</f>
        <v>525.487</v>
      </c>
      <c r="L275" s="80"/>
      <c r="M275" s="81">
        <f t="shared" si="31"/>
        <v>78.69022090710878</v>
      </c>
      <c r="N275" s="82">
        <f t="shared" si="53"/>
        <v>500.895</v>
      </c>
      <c r="O275" s="77"/>
      <c r="P275" s="77"/>
      <c r="Q275" s="77">
        <f>Q276+Q277</f>
        <v>500.895</v>
      </c>
      <c r="R275" s="80"/>
      <c r="S275" s="83">
        <f t="shared" si="32"/>
        <v>75.00763710856074</v>
      </c>
      <c r="T275" s="46"/>
    </row>
    <row r="276" spans="1:20" s="45" customFormat="1" ht="45.75">
      <c r="A276" s="74" t="s">
        <v>196</v>
      </c>
      <c r="B276" s="75" t="s">
        <v>79</v>
      </c>
      <c r="C276" s="76">
        <f t="shared" si="51"/>
        <v>265.572</v>
      </c>
      <c r="D276" s="77"/>
      <c r="E276" s="77"/>
      <c r="F276" s="78">
        <v>265.572</v>
      </c>
      <c r="G276" s="79"/>
      <c r="H276" s="76">
        <f t="shared" si="52"/>
        <v>206.535</v>
      </c>
      <c r="I276" s="77"/>
      <c r="J276" s="77"/>
      <c r="K276" s="77">
        <v>206.535</v>
      </c>
      <c r="L276" s="80"/>
      <c r="M276" s="81">
        <f t="shared" si="31"/>
        <v>77.76987031765397</v>
      </c>
      <c r="N276" s="82">
        <f>Q276</f>
        <v>206.534</v>
      </c>
      <c r="O276" s="77"/>
      <c r="P276" s="77"/>
      <c r="Q276" s="77">
        <v>206.534</v>
      </c>
      <c r="R276" s="80"/>
      <c r="S276" s="83">
        <f t="shared" si="32"/>
        <v>77.76949377193378</v>
      </c>
      <c r="T276" s="46"/>
    </row>
    <row r="277" spans="1:20" s="45" customFormat="1" ht="23.25" thickBot="1">
      <c r="A277" s="85" t="s">
        <v>197</v>
      </c>
      <c r="B277" s="212" t="s">
        <v>149</v>
      </c>
      <c r="C277" s="87">
        <f t="shared" si="51"/>
        <v>402.22</v>
      </c>
      <c r="D277" s="88"/>
      <c r="E277" s="88"/>
      <c r="F277" s="89">
        <v>402.22</v>
      </c>
      <c r="G277" s="90"/>
      <c r="H277" s="87">
        <f t="shared" si="52"/>
        <v>318.952</v>
      </c>
      <c r="I277" s="88"/>
      <c r="J277" s="88"/>
      <c r="K277" s="88">
        <v>318.952</v>
      </c>
      <c r="L277" s="91"/>
      <c r="M277" s="92">
        <f>H277/C277*100</f>
        <v>79.29789667346228</v>
      </c>
      <c r="N277" s="93">
        <f t="shared" si="53"/>
        <v>294.361</v>
      </c>
      <c r="O277" s="88"/>
      <c r="P277" s="88"/>
      <c r="Q277" s="88">
        <v>294.361</v>
      </c>
      <c r="R277" s="91"/>
      <c r="S277" s="94">
        <f t="shared" si="32"/>
        <v>73.18407836507383</v>
      </c>
      <c r="T277" s="46"/>
    </row>
    <row r="278" spans="1:20" s="45" customFormat="1" ht="92.25" customHeight="1" thickBot="1">
      <c r="A278" s="53" t="s">
        <v>332</v>
      </c>
      <c r="B278" s="54" t="s">
        <v>336</v>
      </c>
      <c r="C278" s="55">
        <f>F278+E278</f>
        <v>5017.7339999999995</v>
      </c>
      <c r="D278" s="56"/>
      <c r="E278" s="56">
        <f>E279+E281</f>
        <v>119.8</v>
      </c>
      <c r="F278" s="57">
        <f>F279+F281</f>
        <v>4897.933999999999</v>
      </c>
      <c r="G278" s="58"/>
      <c r="H278" s="55">
        <f>K278+J278</f>
        <v>3717.518</v>
      </c>
      <c r="I278" s="56"/>
      <c r="J278" s="56">
        <f>J279+J281</f>
        <v>87</v>
      </c>
      <c r="K278" s="56">
        <f>K279+K281</f>
        <v>3630.518</v>
      </c>
      <c r="L278" s="59"/>
      <c r="M278" s="60">
        <f aca="true" t="shared" si="54" ref="M278:M289">H278/C278*100</f>
        <v>74.08758614944516</v>
      </c>
      <c r="N278" s="61">
        <f>Q278+P278</f>
        <v>2863.368</v>
      </c>
      <c r="O278" s="56"/>
      <c r="P278" s="56">
        <f>P279+P281</f>
        <v>87</v>
      </c>
      <c r="Q278" s="56">
        <f>Q279+Q281</f>
        <v>2776.368</v>
      </c>
      <c r="R278" s="59"/>
      <c r="S278" s="63">
        <f t="shared" si="32"/>
        <v>57.06496199280393</v>
      </c>
      <c r="T278" s="46"/>
    </row>
    <row r="279" spans="1:20" s="45" customFormat="1" ht="45.75">
      <c r="A279" s="213" t="s">
        <v>337</v>
      </c>
      <c r="B279" s="98" t="s">
        <v>338</v>
      </c>
      <c r="C279" s="66">
        <f aca="true" t="shared" si="55" ref="C279:C285">F279</f>
        <v>3565.218</v>
      </c>
      <c r="D279" s="214"/>
      <c r="E279" s="214"/>
      <c r="F279" s="68">
        <f>F280</f>
        <v>3565.218</v>
      </c>
      <c r="G279" s="215"/>
      <c r="H279" s="66">
        <f aca="true" t="shared" si="56" ref="H279:H285">K279</f>
        <v>2552.712</v>
      </c>
      <c r="I279" s="214"/>
      <c r="J279" s="214"/>
      <c r="K279" s="67">
        <f>K280</f>
        <v>2552.712</v>
      </c>
      <c r="L279" s="216"/>
      <c r="M279" s="71">
        <f t="shared" si="54"/>
        <v>71.60044631211892</v>
      </c>
      <c r="N279" s="72">
        <f aca="true" t="shared" si="57" ref="N279:N285">Q279</f>
        <v>1865.877</v>
      </c>
      <c r="O279" s="214"/>
      <c r="P279" s="214"/>
      <c r="Q279" s="67">
        <f>Q280</f>
        <v>1865.877</v>
      </c>
      <c r="R279" s="216"/>
      <c r="S279" s="73">
        <f t="shared" si="32"/>
        <v>52.33556545490345</v>
      </c>
      <c r="T279" s="46"/>
    </row>
    <row r="280" spans="1:20" s="45" customFormat="1" ht="57">
      <c r="A280" s="74" t="s">
        <v>196</v>
      </c>
      <c r="B280" s="75" t="s">
        <v>298</v>
      </c>
      <c r="C280" s="76">
        <f t="shared" si="55"/>
        <v>3565.218</v>
      </c>
      <c r="D280" s="217"/>
      <c r="E280" s="217"/>
      <c r="F280" s="78">
        <v>3565.218</v>
      </c>
      <c r="G280" s="218"/>
      <c r="H280" s="76">
        <f t="shared" si="56"/>
        <v>2552.712</v>
      </c>
      <c r="I280" s="217"/>
      <c r="J280" s="217"/>
      <c r="K280" s="77">
        <v>2552.712</v>
      </c>
      <c r="L280" s="219"/>
      <c r="M280" s="81">
        <f t="shared" si="54"/>
        <v>71.60044631211892</v>
      </c>
      <c r="N280" s="82">
        <f t="shared" si="57"/>
        <v>1865.877</v>
      </c>
      <c r="O280" s="217"/>
      <c r="P280" s="217"/>
      <c r="Q280" s="77">
        <v>1865.877</v>
      </c>
      <c r="R280" s="219"/>
      <c r="S280" s="83">
        <f t="shared" si="32"/>
        <v>52.33556545490345</v>
      </c>
      <c r="T280" s="46"/>
    </row>
    <row r="281" spans="1:20" s="45" customFormat="1" ht="149.25">
      <c r="A281" s="220" t="s">
        <v>339</v>
      </c>
      <c r="B281" s="108" t="s">
        <v>340</v>
      </c>
      <c r="C281" s="76">
        <f>F281+E281</f>
        <v>1452.5159999999998</v>
      </c>
      <c r="D281" s="217"/>
      <c r="E281" s="77">
        <f>E282+E284</f>
        <v>119.8</v>
      </c>
      <c r="F281" s="78">
        <f>F282+F283+F284+F285</f>
        <v>1332.716</v>
      </c>
      <c r="G281" s="79"/>
      <c r="H281" s="76">
        <f>K281+J281</f>
        <v>1164.806</v>
      </c>
      <c r="I281" s="77"/>
      <c r="J281" s="77">
        <f>J282+J284</f>
        <v>87</v>
      </c>
      <c r="K281" s="77">
        <f>K282+K283+K284+K285</f>
        <v>1077.806</v>
      </c>
      <c r="L281" s="80"/>
      <c r="M281" s="81">
        <f t="shared" si="54"/>
        <v>80.19230080770195</v>
      </c>
      <c r="N281" s="82">
        <f>Q281+P281</f>
        <v>997.491</v>
      </c>
      <c r="O281" s="77"/>
      <c r="P281" s="77">
        <f>P282+P284</f>
        <v>87</v>
      </c>
      <c r="Q281" s="77">
        <f>Q282+Q283+Q284+Q285</f>
        <v>910.491</v>
      </c>
      <c r="R281" s="219"/>
      <c r="S281" s="83">
        <f t="shared" si="32"/>
        <v>68.67332270350207</v>
      </c>
      <c r="T281" s="46"/>
    </row>
    <row r="282" spans="1:20" s="45" customFormat="1" ht="34.5">
      <c r="A282" s="74" t="s">
        <v>196</v>
      </c>
      <c r="B282" s="75" t="s">
        <v>146</v>
      </c>
      <c r="C282" s="76">
        <f>F282+E282</f>
        <v>1181.295</v>
      </c>
      <c r="D282" s="217"/>
      <c r="E282" s="77">
        <v>60</v>
      </c>
      <c r="F282" s="78">
        <v>1121.295</v>
      </c>
      <c r="G282" s="79"/>
      <c r="H282" s="76">
        <f>K282+J282</f>
        <v>982.859</v>
      </c>
      <c r="I282" s="77"/>
      <c r="J282" s="77">
        <v>60</v>
      </c>
      <c r="K282" s="77">
        <v>922.859</v>
      </c>
      <c r="L282" s="80"/>
      <c r="M282" s="81">
        <f t="shared" si="54"/>
        <v>83.20182511565697</v>
      </c>
      <c r="N282" s="82">
        <f>Q282+P282</f>
        <v>826.85</v>
      </c>
      <c r="O282" s="77"/>
      <c r="P282" s="77">
        <v>60</v>
      </c>
      <c r="Q282" s="77">
        <v>766.85</v>
      </c>
      <c r="R282" s="219"/>
      <c r="S282" s="83">
        <f t="shared" si="32"/>
        <v>69.99521711342214</v>
      </c>
      <c r="T282" s="46"/>
    </row>
    <row r="283" spans="1:20" s="45" customFormat="1" ht="34.5">
      <c r="A283" s="74" t="s">
        <v>197</v>
      </c>
      <c r="B283" s="75" t="s">
        <v>147</v>
      </c>
      <c r="C283" s="76">
        <f t="shared" si="55"/>
        <v>31.62</v>
      </c>
      <c r="D283" s="217"/>
      <c r="E283" s="77"/>
      <c r="F283" s="78">
        <v>31.62</v>
      </c>
      <c r="G283" s="79"/>
      <c r="H283" s="76">
        <f t="shared" si="56"/>
        <v>14.806</v>
      </c>
      <c r="I283" s="77"/>
      <c r="J283" s="77"/>
      <c r="K283" s="77">
        <v>14.806</v>
      </c>
      <c r="L283" s="80"/>
      <c r="M283" s="81">
        <f t="shared" si="54"/>
        <v>46.82479443390259</v>
      </c>
      <c r="N283" s="82">
        <f t="shared" si="57"/>
        <v>14.131</v>
      </c>
      <c r="O283" s="77"/>
      <c r="P283" s="77"/>
      <c r="Q283" s="77">
        <v>14.131</v>
      </c>
      <c r="R283" s="219"/>
      <c r="S283" s="83">
        <f t="shared" si="32"/>
        <v>44.69006957621758</v>
      </c>
      <c r="T283" s="46"/>
    </row>
    <row r="284" spans="1:20" s="45" customFormat="1" ht="34.5">
      <c r="A284" s="74" t="s">
        <v>198</v>
      </c>
      <c r="B284" s="75" t="s">
        <v>341</v>
      </c>
      <c r="C284" s="76">
        <f>F284+E284</f>
        <v>151.881</v>
      </c>
      <c r="D284" s="217"/>
      <c r="E284" s="77">
        <v>59.8</v>
      </c>
      <c r="F284" s="78">
        <v>92.081</v>
      </c>
      <c r="G284" s="79"/>
      <c r="H284" s="76">
        <f>K284+J284</f>
        <v>100.301</v>
      </c>
      <c r="I284" s="77"/>
      <c r="J284" s="77">
        <v>27</v>
      </c>
      <c r="K284" s="77">
        <v>73.301</v>
      </c>
      <c r="L284" s="80"/>
      <c r="M284" s="81">
        <f t="shared" si="54"/>
        <v>66.03920174347022</v>
      </c>
      <c r="N284" s="82">
        <f>Q284+P284</f>
        <v>96.63</v>
      </c>
      <c r="O284" s="77"/>
      <c r="P284" s="77">
        <v>27</v>
      </c>
      <c r="Q284" s="77">
        <v>69.63</v>
      </c>
      <c r="R284" s="219"/>
      <c r="S284" s="83">
        <f t="shared" si="32"/>
        <v>63.62217788926857</v>
      </c>
      <c r="T284" s="46"/>
    </row>
    <row r="285" spans="1:20" s="45" customFormat="1" ht="23.25" thickBot="1">
      <c r="A285" s="85" t="s">
        <v>201</v>
      </c>
      <c r="B285" s="212" t="s">
        <v>149</v>
      </c>
      <c r="C285" s="87">
        <f t="shared" si="55"/>
        <v>87.72</v>
      </c>
      <c r="D285" s="221"/>
      <c r="E285" s="221"/>
      <c r="F285" s="89">
        <v>87.72</v>
      </c>
      <c r="G285" s="222"/>
      <c r="H285" s="87">
        <f t="shared" si="56"/>
        <v>66.84</v>
      </c>
      <c r="I285" s="221"/>
      <c r="J285" s="221"/>
      <c r="K285" s="88">
        <v>66.84</v>
      </c>
      <c r="L285" s="223"/>
      <c r="M285" s="92">
        <f t="shared" si="54"/>
        <v>76.19699042407662</v>
      </c>
      <c r="N285" s="93">
        <f t="shared" si="57"/>
        <v>59.88</v>
      </c>
      <c r="O285" s="221"/>
      <c r="P285" s="221"/>
      <c r="Q285" s="88">
        <v>59.88</v>
      </c>
      <c r="R285" s="223"/>
      <c r="S285" s="94">
        <f t="shared" si="32"/>
        <v>68.2626538987688</v>
      </c>
      <c r="T285" s="46"/>
    </row>
    <row r="286" spans="1:20" s="45" customFormat="1" ht="92.25" thickBot="1">
      <c r="A286" s="53" t="s">
        <v>342</v>
      </c>
      <c r="B286" s="54" t="s">
        <v>343</v>
      </c>
      <c r="C286" s="55">
        <f>F286</f>
        <v>1731.716</v>
      </c>
      <c r="D286" s="56"/>
      <c r="E286" s="56"/>
      <c r="F286" s="57">
        <f>F287+F288+F289</f>
        <v>1731.716</v>
      </c>
      <c r="G286" s="58"/>
      <c r="H286" s="55">
        <f>K286</f>
        <v>795.445</v>
      </c>
      <c r="I286" s="56"/>
      <c r="J286" s="56"/>
      <c r="K286" s="56">
        <f>K287+K288+K289</f>
        <v>795.445</v>
      </c>
      <c r="L286" s="59"/>
      <c r="M286" s="60">
        <f t="shared" si="54"/>
        <v>45.933917570779506</v>
      </c>
      <c r="N286" s="61">
        <f>Q286</f>
        <v>811.295</v>
      </c>
      <c r="O286" s="56"/>
      <c r="P286" s="56"/>
      <c r="Q286" s="56">
        <f>Q287+Q288+Q289</f>
        <v>811.295</v>
      </c>
      <c r="R286" s="59"/>
      <c r="S286" s="63">
        <f t="shared" si="32"/>
        <v>46.849194671643616</v>
      </c>
      <c r="T286" s="46"/>
    </row>
    <row r="287" spans="1:20" s="45" customFormat="1" ht="154.5" customHeight="1">
      <c r="A287" s="64" t="s">
        <v>196</v>
      </c>
      <c r="B287" s="98" t="s">
        <v>344</v>
      </c>
      <c r="C287" s="66">
        <f>F287</f>
        <v>392.955</v>
      </c>
      <c r="D287" s="67"/>
      <c r="E287" s="67"/>
      <c r="F287" s="68">
        <v>392.955</v>
      </c>
      <c r="G287" s="69"/>
      <c r="H287" s="66">
        <f>K287</f>
        <v>108.477</v>
      </c>
      <c r="I287" s="67"/>
      <c r="J287" s="67"/>
      <c r="K287" s="67">
        <v>108.477</v>
      </c>
      <c r="L287" s="70"/>
      <c r="M287" s="71">
        <f t="shared" si="54"/>
        <v>27.605451005840365</v>
      </c>
      <c r="N287" s="72">
        <f>Q287</f>
        <v>108.477</v>
      </c>
      <c r="O287" s="67"/>
      <c r="P287" s="67"/>
      <c r="Q287" s="67">
        <v>108.477</v>
      </c>
      <c r="R287" s="70"/>
      <c r="S287" s="73">
        <f t="shared" si="32"/>
        <v>27.605451005840365</v>
      </c>
      <c r="T287" s="46"/>
    </row>
    <row r="288" spans="1:20" s="45" customFormat="1" ht="149.25">
      <c r="A288" s="74" t="s">
        <v>197</v>
      </c>
      <c r="B288" s="108" t="s">
        <v>345</v>
      </c>
      <c r="C288" s="76">
        <f>F288</f>
        <v>1239.873</v>
      </c>
      <c r="D288" s="77"/>
      <c r="E288" s="77"/>
      <c r="F288" s="78">
        <v>1239.873</v>
      </c>
      <c r="G288" s="79"/>
      <c r="H288" s="76">
        <f>K288</f>
        <v>588.08</v>
      </c>
      <c r="I288" s="77"/>
      <c r="J288" s="77"/>
      <c r="K288" s="77">
        <v>588.08</v>
      </c>
      <c r="L288" s="80"/>
      <c r="M288" s="81">
        <f t="shared" si="54"/>
        <v>47.43066426964697</v>
      </c>
      <c r="N288" s="82">
        <f>Q288</f>
        <v>603.93</v>
      </c>
      <c r="O288" s="77"/>
      <c r="P288" s="77"/>
      <c r="Q288" s="77">
        <v>603.93</v>
      </c>
      <c r="R288" s="80"/>
      <c r="S288" s="83">
        <f t="shared" si="32"/>
        <v>48.70902100457062</v>
      </c>
      <c r="T288" s="46"/>
    </row>
    <row r="289" spans="1:20" s="45" customFormat="1" ht="57.75" thickBot="1">
      <c r="A289" s="85" t="s">
        <v>198</v>
      </c>
      <c r="B289" s="241" t="s">
        <v>346</v>
      </c>
      <c r="C289" s="87">
        <f>F289</f>
        <v>98.888</v>
      </c>
      <c r="D289" s="88"/>
      <c r="E289" s="88"/>
      <c r="F289" s="89">
        <v>98.888</v>
      </c>
      <c r="G289" s="90"/>
      <c r="H289" s="87">
        <f>K289</f>
        <v>98.888</v>
      </c>
      <c r="I289" s="88"/>
      <c r="J289" s="88"/>
      <c r="K289" s="88">
        <v>98.888</v>
      </c>
      <c r="L289" s="91"/>
      <c r="M289" s="92">
        <f t="shared" si="54"/>
        <v>100</v>
      </c>
      <c r="N289" s="93">
        <f>Q289</f>
        <v>98.888</v>
      </c>
      <c r="O289" s="88"/>
      <c r="P289" s="88"/>
      <c r="Q289" s="88">
        <v>98.888</v>
      </c>
      <c r="R289" s="91"/>
      <c r="S289" s="94">
        <f t="shared" si="32"/>
        <v>100</v>
      </c>
      <c r="T289" s="46"/>
    </row>
    <row r="290" spans="1:25" s="45" customFormat="1" ht="34.5" customHeight="1" thickBot="1">
      <c r="A290" s="296"/>
      <c r="B290" s="297" t="s">
        <v>59</v>
      </c>
      <c r="C290" s="249">
        <f aca="true" t="shared" si="58" ref="C290:K290">C9+C15+C23+C50+C55+C74+C102+C104+C106+C115+C124+C173+C186+C196+C204+C210+C219+C228+C236+C243+C253+C267+C278+C286</f>
        <v>2869352.466000001</v>
      </c>
      <c r="D290" s="250">
        <f t="shared" si="58"/>
        <v>184128.69999999998</v>
      </c>
      <c r="E290" s="250">
        <f t="shared" si="58"/>
        <v>1437832.99</v>
      </c>
      <c r="F290" s="251">
        <f t="shared" si="58"/>
        <v>1247390.7759999996</v>
      </c>
      <c r="G290" s="298">
        <f t="shared" si="58"/>
        <v>0</v>
      </c>
      <c r="H290" s="249">
        <f t="shared" si="58"/>
        <v>2023529.91</v>
      </c>
      <c r="I290" s="250">
        <f t="shared" si="58"/>
        <v>112870.272</v>
      </c>
      <c r="J290" s="250">
        <f t="shared" si="58"/>
        <v>1052920.209</v>
      </c>
      <c r="K290" s="250">
        <f t="shared" si="58"/>
        <v>857739.4289999999</v>
      </c>
      <c r="L290" s="250">
        <f>L9+L15+L23+L50+L55+L74+L102+L104+L106+L115+L124+L173+L186+L196+L204+L210+L219</f>
        <v>0</v>
      </c>
      <c r="M290" s="60">
        <f>H290/C290*100</f>
        <v>70.52217996839148</v>
      </c>
      <c r="N290" s="253">
        <f>N9+N15+N23+N50+N55+N74+N102+N104+N106+N115+N124+N173+N186+N196+N204+N210+N219+N228+N236+N243+N253+N267+N278+N286</f>
        <v>1981357.9109999996</v>
      </c>
      <c r="O290" s="250">
        <f>O9+O15+O23+O50+O55+O74+O102+O104+O106+O115+O124+O173+O186+O196+O204+O210+O219+O228+O236+O243+O253+O267+O278+O286</f>
        <v>112965.964</v>
      </c>
      <c r="P290" s="250">
        <f>P9+P15+P23+P50+P55+P74+P102+P104+P106+P115+P124+P173+P186+P196+P204+P210+P219+P228+P236+P243+P253+P267+P278+P286</f>
        <v>1051726.721</v>
      </c>
      <c r="Q290" s="250">
        <f>Q9+Q15+Q23+Q50+Q55+Q74+Q102+Q104+Q106+Q115+Q124+Q173+Q186+Q196+Q204+Q210+Q219+Q228+Q236+Q243+Q253+Q267+Q278+Q286</f>
        <v>816665.2259999998</v>
      </c>
      <c r="R290" s="250">
        <f>R9+R15+R23+R50+R55+R74+R102+R104+R106+R115+R124+R173+R186+R196+R204+R210+R219</f>
        <v>0</v>
      </c>
      <c r="S290" s="63">
        <f t="shared" si="32"/>
        <v>69.05244073280745</v>
      </c>
      <c r="T290" s="48"/>
      <c r="U290" s="48"/>
      <c r="V290" s="48"/>
      <c r="W290" s="48"/>
      <c r="X290" s="48"/>
      <c r="Y290" s="48"/>
    </row>
    <row r="291" spans="1:22" ht="34.5" customHeight="1">
      <c r="A291" s="44"/>
      <c r="B291" s="44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9"/>
      <c r="N291" s="38"/>
      <c r="O291" s="38"/>
      <c r="P291" s="38"/>
      <c r="Q291" s="38"/>
      <c r="R291" s="38"/>
      <c r="S291" s="40"/>
      <c r="T291" s="27"/>
      <c r="U291" s="27"/>
      <c r="V291" s="27"/>
    </row>
    <row r="292" spans="1:19" s="29" customFormat="1" ht="15">
      <c r="A292" s="7" t="s">
        <v>247</v>
      </c>
      <c r="C292" s="7"/>
      <c r="D292" s="7"/>
      <c r="E292" s="7"/>
      <c r="F292" s="7"/>
      <c r="G292" s="7"/>
      <c r="H292" s="7"/>
      <c r="I292" s="8"/>
      <c r="J292" s="8"/>
      <c r="K292" s="8"/>
      <c r="L292" s="8" t="s">
        <v>55</v>
      </c>
      <c r="M292" s="8"/>
      <c r="N292" s="8" t="s">
        <v>89</v>
      </c>
      <c r="O292" s="8"/>
      <c r="P292" s="8"/>
      <c r="Q292" s="8"/>
      <c r="R292" s="28"/>
      <c r="S292" s="28"/>
    </row>
    <row r="293" spans="1:19" s="29" customFormat="1" ht="26.25" customHeight="1">
      <c r="A293" s="7"/>
      <c r="C293" s="7"/>
      <c r="D293" s="7"/>
      <c r="E293" s="7"/>
      <c r="F293" s="7"/>
      <c r="G293" s="7"/>
      <c r="H293" s="7"/>
      <c r="I293" s="8"/>
      <c r="J293" s="8"/>
      <c r="K293" s="8"/>
      <c r="L293" s="8"/>
      <c r="M293" s="8"/>
      <c r="N293" s="8"/>
      <c r="O293" s="8"/>
      <c r="P293" s="8"/>
      <c r="Q293" s="8"/>
      <c r="R293" s="28"/>
      <c r="S293" s="28"/>
    </row>
    <row r="294" spans="1:19" s="29" customFormat="1" ht="14.25" customHeight="1">
      <c r="A294" s="21" t="s">
        <v>213</v>
      </c>
      <c r="C294" s="30"/>
      <c r="D294" s="30"/>
      <c r="E294" s="31"/>
      <c r="F294" s="30"/>
      <c r="G294" s="30"/>
      <c r="H294" s="30"/>
      <c r="I294" s="30"/>
      <c r="J294" s="28"/>
      <c r="K294" s="28"/>
      <c r="L294" s="28"/>
      <c r="M294" s="28"/>
      <c r="N294" s="28"/>
      <c r="O294" s="28"/>
      <c r="P294" s="5"/>
      <c r="Q294" s="28"/>
      <c r="R294" s="28"/>
      <c r="S294" s="28"/>
    </row>
    <row r="295" spans="1:19" s="35" customFormat="1" ht="10.5" customHeight="1">
      <c r="A295" s="22"/>
      <c r="C295" s="32"/>
      <c r="D295" s="32"/>
      <c r="E295" s="33"/>
      <c r="F295" s="32"/>
      <c r="G295" s="32"/>
      <c r="H295" s="32"/>
      <c r="I295" s="32"/>
      <c r="J295" s="34"/>
      <c r="K295" s="34"/>
      <c r="L295" s="34"/>
      <c r="M295" s="34"/>
      <c r="N295" s="34"/>
      <c r="O295" s="34"/>
      <c r="P295" s="9"/>
      <c r="Q295" s="34"/>
      <c r="R295" s="34"/>
      <c r="S295" s="34"/>
    </row>
    <row r="296" spans="1:19" s="35" customFormat="1" ht="15" customHeight="1">
      <c r="A296" s="36" t="s">
        <v>8</v>
      </c>
      <c r="C296" s="36"/>
      <c r="D296" s="36"/>
      <c r="E296" s="36"/>
      <c r="F296" s="36"/>
      <c r="G296" s="36"/>
      <c r="H296" s="36"/>
      <c r="I296" s="10"/>
      <c r="J296" s="10"/>
      <c r="K296" s="10"/>
      <c r="L296" s="25" t="s">
        <v>54</v>
      </c>
      <c r="M296" s="25"/>
      <c r="N296" s="41" t="s">
        <v>54</v>
      </c>
      <c r="O296" s="25"/>
      <c r="P296" s="25"/>
      <c r="Q296" s="25"/>
      <c r="R296" s="34"/>
      <c r="S296" s="34"/>
    </row>
    <row r="297" spans="1:19" s="29" customFormat="1" ht="16.5" customHeight="1">
      <c r="A297" s="37"/>
      <c r="B297" s="36"/>
      <c r="C297" s="36"/>
      <c r="D297" s="36"/>
      <c r="E297" s="36"/>
      <c r="F297" s="36"/>
      <c r="G297" s="36"/>
      <c r="H297" s="36"/>
      <c r="I297" s="7"/>
      <c r="J297" s="7"/>
      <c r="K297" s="7"/>
      <c r="L297" s="25"/>
      <c r="M297" s="25"/>
      <c r="N297" s="25"/>
      <c r="O297" s="25"/>
      <c r="P297" s="25"/>
      <c r="Q297" s="25"/>
      <c r="R297" s="28"/>
      <c r="S297" s="28"/>
    </row>
    <row r="298" spans="1:19" ht="9.75" customHeight="1" hidden="1">
      <c r="A298" s="6"/>
      <c r="B298" s="26"/>
      <c r="C298" s="26"/>
      <c r="D298" s="26"/>
      <c r="E298" s="26"/>
      <c r="F298" s="26"/>
      <c r="G298" s="26"/>
      <c r="H298" s="26"/>
      <c r="I298" s="7"/>
      <c r="J298" s="7"/>
      <c r="K298" s="7"/>
      <c r="L298" s="25"/>
      <c r="M298" s="25"/>
      <c r="N298" s="43">
        <f>N290-H290</f>
        <v>-42171.9990000003</v>
      </c>
      <c r="O298" s="43">
        <f>O290-I290</f>
        <v>95.69200000001001</v>
      </c>
      <c r="P298" s="43">
        <f>P290-J290</f>
        <v>-1193.4880000001285</v>
      </c>
      <c r="Q298" s="43">
        <f>Q290-K290</f>
        <v>-41074.203000000096</v>
      </c>
      <c r="R298" s="25">
        <f>R290-L290</f>
        <v>0</v>
      </c>
      <c r="S298" s="4"/>
    </row>
  </sheetData>
  <sheetProtection/>
  <autoFilter ref="A8:S290"/>
  <mergeCells count="16">
    <mergeCell ref="A1:R1"/>
    <mergeCell ref="A2:R2"/>
    <mergeCell ref="A3:R3"/>
    <mergeCell ref="A5:A7"/>
    <mergeCell ref="B5:B7"/>
    <mergeCell ref="C5:G5"/>
    <mergeCell ref="H5:L5"/>
    <mergeCell ref="D6:G6"/>
    <mergeCell ref="C6:C7"/>
    <mergeCell ref="S5:S7"/>
    <mergeCell ref="H6:H7"/>
    <mergeCell ref="I6:L6"/>
    <mergeCell ref="N6:N7"/>
    <mergeCell ref="N5:R5"/>
    <mergeCell ref="O6:R6"/>
    <mergeCell ref="M5:M7"/>
  </mergeCells>
  <hyperlinks>
    <hyperlink ref="B168" r:id="rId1" display="consultantplus://offline/ref=8673F8B5040E5BC98850309FCF2F0199D1D60DC9B3820AC714E3357F9F37lAJ"/>
  </hyperlinks>
  <printOptions/>
  <pageMargins left="0.3937007874015748" right="0.1968503937007874" top="0.5354330708661418" bottom="0" header="0.1968503937007874" footer="0"/>
  <pageSetup fitToHeight="0" horizontalDpi="600" verticalDpi="600" orientation="landscape" paperSize="9" scale="80" r:id="rId2"/>
  <headerFooter differentFirst="1" alignWithMargins="0">
    <oddHeader>&amp;C&amp;P</oddHeader>
  </headerFooter>
  <rowBreaks count="3" manualBreakCount="3">
    <brk id="53" max="18" man="1"/>
    <brk id="57" max="18" man="1"/>
    <brk id="6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U_UE_MEO</cp:lastModifiedBy>
  <cp:lastPrinted>2017-11-07T07:15:51Z</cp:lastPrinted>
  <dcterms:created xsi:type="dcterms:W3CDTF">2009-12-18T05:52:04Z</dcterms:created>
  <dcterms:modified xsi:type="dcterms:W3CDTF">2017-11-20T04:04:50Z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